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ácia stavby" sheetId="1" r:id="rId1"/>
    <sheet name="1 - SO 01 - Stavebná časť" sheetId="2" r:id="rId2"/>
    <sheet name="2 - SO 02 - Sadové úpravy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'1 - SO 01 - Stavebná časť'!$C$131:$K$234</definedName>
    <definedName name="_xlnm.Print_Area" localSheetId="1">'1 - SO 01 - Stavebná časť'!$C$4:$J$76,'1 - SO 01 - Stavebná časť'!$C$82:$J$113,'1 - SO 01 - Stavebná časť'!$C$119:$J$234</definedName>
    <definedName name="_xlnm.Print_Titles" localSheetId="1">'1 - SO 01 - Stavebná časť'!$131:$131</definedName>
    <definedName name="_xlnm._FilterDatabase" localSheetId="2" hidden="1">'2 - SO 02 - Sadové úpravy'!$C$123:$K$160</definedName>
    <definedName name="_xlnm.Print_Area" localSheetId="2">'2 - SO 02 - Sadové úpravy'!$C$4:$J$76,'2 - SO 02 - Sadové úpravy'!$C$82:$J$105,'2 - SO 02 - Sadové úpravy'!$C$111:$J$160</definedName>
    <definedName name="_xlnm.Print_Titles" localSheetId="2">'2 - SO 02 - Sadové úpravy'!$123:$123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60"/>
  <c r="BH160"/>
  <c r="BG160"/>
  <c r="BE160"/>
  <c r="T160"/>
  <c r="T159"/>
  <c r="R160"/>
  <c r="R159"/>
  <c r="P160"/>
  <c r="P159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2" r="J37"/>
  <c r="J36"/>
  <c i="1" r="AY95"/>
  <c i="2" r="J35"/>
  <c i="1" r="AX95"/>
  <c i="2" r="BI234"/>
  <c r="BH234"/>
  <c r="BG234"/>
  <c r="BE234"/>
  <c r="T234"/>
  <c r="T233"/>
  <c r="R234"/>
  <c r="R233"/>
  <c r="P234"/>
  <c r="P233"/>
  <c r="BI232"/>
  <c r="BH232"/>
  <c r="BG232"/>
  <c r="BE232"/>
  <c r="T232"/>
  <c r="T231"/>
  <c r="R232"/>
  <c r="R231"/>
  <c r="P232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89"/>
  <c r="E7"/>
  <c r="E122"/>
  <c i="1" r="L90"/>
  <c r="AM90"/>
  <c r="AM89"/>
  <c r="L89"/>
  <c r="AM87"/>
  <c r="L87"/>
  <c r="L85"/>
  <c r="L84"/>
  <c i="2" r="BK159"/>
  <c r="J152"/>
  <c r="BK150"/>
  <c r="BK148"/>
  <c r="BK145"/>
  <c r="BK140"/>
  <c r="J232"/>
  <c r="J229"/>
  <c r="BK226"/>
  <c r="J220"/>
  <c r="J217"/>
  <c r="J213"/>
  <c r="J210"/>
  <c r="J209"/>
  <c r="BK207"/>
  <c r="BK204"/>
  <c r="J201"/>
  <c r="BK199"/>
  <c r="BK198"/>
  <c r="BK194"/>
  <c r="J191"/>
  <c r="J189"/>
  <c r="BK176"/>
  <c r="J172"/>
  <c r="BK169"/>
  <c r="BK166"/>
  <c r="BK162"/>
  <c r="J160"/>
  <c r="J157"/>
  <c r="BK154"/>
  <c r="J148"/>
  <c r="J145"/>
  <c r="BK142"/>
  <c r="J136"/>
  <c r="BK224"/>
  <c r="BK223"/>
  <c r="J221"/>
  <c r="BK220"/>
  <c r="J218"/>
  <c r="BK215"/>
  <c r="BK214"/>
  <c r="BK213"/>
  <c r="BK210"/>
  <c r="BK209"/>
  <c r="J208"/>
  <c r="J205"/>
  <c r="J202"/>
  <c r="BK200"/>
  <c r="J194"/>
  <c r="BK189"/>
  <c r="BK180"/>
  <c r="BK178"/>
  <c r="BK171"/>
  <c r="J165"/>
  <c r="J162"/>
  <c r="BK160"/>
  <c r="J156"/>
  <c r="BK146"/>
  <c r="BK143"/>
  <c r="BK138"/>
  <c r="J135"/>
  <c r="J197"/>
  <c r="J196"/>
  <c r="BK185"/>
  <c r="J181"/>
  <c r="J174"/>
  <c r="BK170"/>
  <c r="J167"/>
  <c r="BK156"/>
  <c r="BK151"/>
  <c r="J147"/>
  <c r="BK141"/>
  <c r="BK135"/>
  <c i="3" r="BK156"/>
  <c r="J154"/>
  <c r="BK147"/>
  <c r="BK141"/>
  <c r="J137"/>
  <c r="BK135"/>
  <c r="J130"/>
  <c r="BK127"/>
  <c r="J158"/>
  <c r="BK154"/>
  <c r="J151"/>
  <c r="BK139"/>
  <c r="J160"/>
  <c r="BK151"/>
  <c r="J149"/>
  <c r="BK146"/>
  <c r="J143"/>
  <c r="J139"/>
  <c r="BK137"/>
  <c r="J134"/>
  <c r="J131"/>
  <c r="J129"/>
  <c r="BK160"/>
  <c r="J155"/>
  <c r="BK143"/>
  <c r="J135"/>
  <c r="BK133"/>
  <c r="BK131"/>
  <c i="2" r="J234"/>
  <c r="BK232"/>
  <c r="J230"/>
  <c r="BK229"/>
  <c r="J227"/>
  <c r="J226"/>
  <c r="J225"/>
  <c r="J224"/>
  <c r="J223"/>
  <c r="BK221"/>
  <c r="BK217"/>
  <c r="BK216"/>
  <c r="J215"/>
  <c r="J214"/>
  <c r="J212"/>
  <c r="J211"/>
  <c r="J204"/>
  <c r="J198"/>
  <c r="J192"/>
  <c r="BK191"/>
  <c r="BK188"/>
  <c r="J185"/>
  <c r="BK183"/>
  <c r="J182"/>
  <c r="BK181"/>
  <c r="J180"/>
  <c r="J178"/>
  <c r="J176"/>
  <c r="BK175"/>
  <c r="BK174"/>
  <c r="J173"/>
  <c r="BK172"/>
  <c r="J168"/>
  <c r="BK167"/>
  <c r="BK165"/>
  <c r="BK164"/>
  <c r="J163"/>
  <c r="J155"/>
  <c r="J154"/>
  <c r="BK153"/>
  <c r="J151"/>
  <c r="BK149"/>
  <c r="BK147"/>
  <c r="J142"/>
  <c r="BK234"/>
  <c r="BK230"/>
  <c r="BK227"/>
  <c r="BK225"/>
  <c r="BK218"/>
  <c r="J216"/>
  <c r="BK212"/>
  <c r="BK211"/>
  <c r="BK208"/>
  <c r="BK205"/>
  <c r="J203"/>
  <c r="BK202"/>
  <c r="J200"/>
  <c r="BK197"/>
  <c r="BK193"/>
  <c r="BK182"/>
  <c r="BK177"/>
  <c r="J175"/>
  <c r="J171"/>
  <c r="BK168"/>
  <c r="J164"/>
  <c r="J161"/>
  <c r="J159"/>
  <c r="BK155"/>
  <c r="J149"/>
  <c r="J146"/>
  <c r="J144"/>
  <c r="J140"/>
  <c i="1" r="AS94"/>
  <c i="2" r="J207"/>
  <c r="BK203"/>
  <c r="BK201"/>
  <c r="BK196"/>
  <c r="J193"/>
  <c r="J188"/>
  <c r="BK179"/>
  <c r="J177"/>
  <c r="J170"/>
  <c r="BK163"/>
  <c r="BK161"/>
  <c r="BK157"/>
  <c r="J153"/>
  <c r="BK144"/>
  <c r="J141"/>
  <c r="BK136"/>
  <c r="J199"/>
  <c r="BK192"/>
  <c r="J183"/>
  <c r="J179"/>
  <c r="BK173"/>
  <c r="J169"/>
  <c r="J166"/>
  <c r="BK152"/>
  <c r="J150"/>
  <c r="J143"/>
  <c r="J138"/>
  <c i="3" r="BK158"/>
  <c r="BK155"/>
  <c r="J150"/>
  <c r="J146"/>
  <c r="J140"/>
  <c r="J136"/>
  <c r="J133"/>
  <c r="BK129"/>
  <c r="J153"/>
  <c r="BK149"/>
  <c r="BK128"/>
  <c r="BK153"/>
  <c r="BK150"/>
  <c r="J147"/>
  <c r="BK144"/>
  <c r="J141"/>
  <c r="BK140"/>
  <c r="J138"/>
  <c r="BK136"/>
  <c r="BK132"/>
  <c r="BK130"/>
  <c r="J128"/>
  <c r="J156"/>
  <c r="J144"/>
  <c r="BK138"/>
  <c r="BK134"/>
  <c r="J132"/>
  <c r="J127"/>
  <c i="2" l="1" r="P134"/>
  <c r="BK139"/>
  <c r="J139"/>
  <c r="J100"/>
  <c r="T139"/>
  <c r="T158"/>
  <c r="R187"/>
  <c r="P190"/>
  <c r="P195"/>
  <c r="T195"/>
  <c r="T206"/>
  <c r="BK222"/>
  <c r="J222"/>
  <c r="J109"/>
  <c r="R222"/>
  <c r="P228"/>
  <c r="BK134"/>
  <c r="J134"/>
  <c r="J98"/>
  <c r="T134"/>
  <c r="T133"/>
  <c r="P139"/>
  <c r="R139"/>
  <c r="R158"/>
  <c r="P187"/>
  <c r="BK190"/>
  <c r="J190"/>
  <c r="J105"/>
  <c r="BK195"/>
  <c r="J195"/>
  <c r="J106"/>
  <c r="R195"/>
  <c r="P206"/>
  <c r="BK219"/>
  <c r="J219"/>
  <c r="J108"/>
  <c r="T219"/>
  <c r="T222"/>
  <c r="T228"/>
  <c r="R134"/>
  <c r="R133"/>
  <c r="BK158"/>
  <c r="J158"/>
  <c r="J101"/>
  <c r="P158"/>
  <c r="BK187"/>
  <c r="J187"/>
  <c r="J104"/>
  <c r="T187"/>
  <c r="R190"/>
  <c r="T190"/>
  <c r="BK206"/>
  <c r="J206"/>
  <c r="J107"/>
  <c r="R206"/>
  <c r="P219"/>
  <c r="R219"/>
  <c r="P222"/>
  <c r="BK228"/>
  <c r="J228"/>
  <c r="J110"/>
  <c r="R228"/>
  <c i="3" r="BK126"/>
  <c r="J126"/>
  <c r="J98"/>
  <c r="P126"/>
  <c r="R126"/>
  <c r="T126"/>
  <c r="BK142"/>
  <c r="J142"/>
  <c r="J99"/>
  <c r="P142"/>
  <c r="R142"/>
  <c r="T142"/>
  <c r="BK145"/>
  <c r="J145"/>
  <c r="J100"/>
  <c r="P145"/>
  <c r="R145"/>
  <c r="T145"/>
  <c r="BK148"/>
  <c r="J148"/>
  <c r="J101"/>
  <c r="P148"/>
  <c r="R148"/>
  <c r="T148"/>
  <c r="BK152"/>
  <c r="J152"/>
  <c r="J102"/>
  <c r="P152"/>
  <c r="R152"/>
  <c r="T152"/>
  <c i="2" r="BK231"/>
  <c r="J231"/>
  <c r="J111"/>
  <c r="BK233"/>
  <c r="J233"/>
  <c r="J112"/>
  <c r="BK137"/>
  <c r="J137"/>
  <c r="J99"/>
  <c r="BK184"/>
  <c r="J184"/>
  <c r="J102"/>
  <c i="3" r="BK157"/>
  <c r="J157"/>
  <c r="J103"/>
  <c r="BK159"/>
  <c r="J159"/>
  <c r="J104"/>
  <c r="J89"/>
  <c r="BF131"/>
  <c r="BF133"/>
  <c r="BF134"/>
  <c r="BF141"/>
  <c r="BF144"/>
  <c r="BF151"/>
  <c r="BF153"/>
  <c r="BF158"/>
  <c r="F92"/>
  <c r="BF127"/>
  <c r="BF128"/>
  <c r="BF137"/>
  <c r="BF140"/>
  <c r="BF146"/>
  <c r="BF147"/>
  <c r="BF155"/>
  <c r="BF130"/>
  <c r="BF138"/>
  <c r="BF143"/>
  <c r="BF150"/>
  <c r="BF154"/>
  <c r="BF156"/>
  <c r="E85"/>
  <c r="BF129"/>
  <c r="BF132"/>
  <c r="BF135"/>
  <c r="BF136"/>
  <c r="BF139"/>
  <c r="BF149"/>
  <c r="BF160"/>
  <c i="2" r="F92"/>
  <c r="BF142"/>
  <c r="BF143"/>
  <c r="BF145"/>
  <c r="BF146"/>
  <c r="BF166"/>
  <c r="BF173"/>
  <c r="BF174"/>
  <c r="BF178"/>
  <c r="BF179"/>
  <c r="BF180"/>
  <c r="BF188"/>
  <c r="BF196"/>
  <c r="BF197"/>
  <c r="BF198"/>
  <c r="BF200"/>
  <c r="BF135"/>
  <c r="BF138"/>
  <c r="BF140"/>
  <c r="BF152"/>
  <c r="BF155"/>
  <c r="BF169"/>
  <c r="BF170"/>
  <c r="BF176"/>
  <c r="BF185"/>
  <c r="BF192"/>
  <c r="BF194"/>
  <c r="BF199"/>
  <c r="BF205"/>
  <c r="BF207"/>
  <c r="BF214"/>
  <c r="BF215"/>
  <c r="BF216"/>
  <c r="BF218"/>
  <c r="E85"/>
  <c r="J126"/>
  <c r="BF144"/>
  <c r="BF147"/>
  <c r="BF148"/>
  <c r="BF153"/>
  <c r="BF156"/>
  <c r="BF157"/>
  <c r="BF162"/>
  <c r="BF164"/>
  <c r="BF165"/>
  <c r="BF168"/>
  <c r="BF171"/>
  <c r="BF182"/>
  <c r="BF183"/>
  <c r="BF191"/>
  <c r="BF201"/>
  <c r="BF202"/>
  <c r="BF208"/>
  <c r="BF209"/>
  <c r="BF210"/>
  <c r="BF211"/>
  <c r="BF213"/>
  <c r="BF221"/>
  <c r="BF224"/>
  <c r="BF225"/>
  <c r="BF232"/>
  <c r="BF234"/>
  <c r="BF136"/>
  <c r="BF141"/>
  <c r="BF149"/>
  <c r="BF150"/>
  <c r="BF151"/>
  <c r="BF154"/>
  <c r="BF159"/>
  <c r="BF160"/>
  <c r="BF161"/>
  <c r="BF163"/>
  <c r="BF167"/>
  <c r="BF172"/>
  <c r="BF175"/>
  <c r="BF177"/>
  <c r="BF181"/>
  <c r="BF189"/>
  <c r="BF193"/>
  <c r="BF203"/>
  <c r="BF204"/>
  <c r="BF212"/>
  <c r="BF217"/>
  <c r="BF220"/>
  <c r="BF223"/>
  <c r="BF226"/>
  <c r="BF227"/>
  <c r="BF229"/>
  <c r="BF230"/>
  <c r="F35"/>
  <c i="1" r="BB95"/>
  <c i="2" r="F37"/>
  <c i="1" r="BD95"/>
  <c i="3" r="J33"/>
  <c i="1" r="AV96"/>
  <c i="3" r="F36"/>
  <c i="1" r="BC96"/>
  <c i="2" r="F33"/>
  <c i="1" r="AZ95"/>
  <c i="2" r="J33"/>
  <c i="1" r="AV95"/>
  <c i="2" r="F36"/>
  <c i="1" r="BC95"/>
  <c i="3" r="F33"/>
  <c i="1" r="AZ96"/>
  <c i="3" r="F37"/>
  <c i="1" r="BD96"/>
  <c i="3" r="F35"/>
  <c i="1" r="BB96"/>
  <c i="3" l="1" r="T125"/>
  <c r="T124"/>
  <c r="R125"/>
  <c r="R124"/>
  <c r="P125"/>
  <c r="P124"/>
  <c i="1" r="AU96"/>
  <c i="2" r="T186"/>
  <c r="P186"/>
  <c r="T132"/>
  <c r="R186"/>
  <c r="R132"/>
  <c r="P133"/>
  <c r="P132"/>
  <c i="1" r="AU95"/>
  <c i="2" r="BK133"/>
  <c r="J133"/>
  <c r="J97"/>
  <c r="BK186"/>
  <c r="J186"/>
  <c r="J103"/>
  <c i="3" r="BK125"/>
  <c r="J125"/>
  <c r="J97"/>
  <c i="2" r="F34"/>
  <c i="1" r="BA95"/>
  <c r="AZ94"/>
  <c r="W29"/>
  <c i="3" r="J34"/>
  <c i="1" r="AW96"/>
  <c r="AT96"/>
  <c r="BB94"/>
  <c r="W31"/>
  <c i="3" r="F34"/>
  <c i="1" r="BA96"/>
  <c i="2" r="J34"/>
  <c i="1" r="AW95"/>
  <c r="AT95"/>
  <c r="BC94"/>
  <c r="AY94"/>
  <c r="BD94"/>
  <c r="W33"/>
  <c i="2" l="1" r="BK132"/>
  <c r="J132"/>
  <c r="J96"/>
  <c i="3" r="BK124"/>
  <c r="J124"/>
  <c r="J96"/>
  <c i="1" r="AU94"/>
  <c r="BA94"/>
  <c r="W30"/>
  <c r="AX94"/>
  <c r="AV94"/>
  <c r="AK29"/>
  <c r="W32"/>
  <c i="3" l="1" r="J30"/>
  <c i="1" r="AG96"/>
  <c i="2" r="J30"/>
  <c i="1" r="AG95"/>
  <c r="AW94"/>
  <c r="AK30"/>
  <c i="2" l="1" r="J39"/>
  <c i="3" r="J39"/>
  <c i="1" r="AN96"/>
  <c r="AN95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<sst xmlns="http://schemas.openxmlformats.org/spreadsheetml/2006/main">
  <si>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</si>
  <si>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</si>
  <si>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</si>
  <si>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</si>
  <si>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</si>
  <si>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{07f50d56-6483-4794-abce-af26dde639c6}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</si>
  <si>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</si>
  <si>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</si>
  <si>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</si>
  <si>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</si>
  <si>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</si>
  <si>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</si>
  <si>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2022-02-23tfin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</si>
  <si>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</si>
  <si>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</si>
  <si>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zateplenie kultúrneho domu</t>
  </si>
  <si>
    <t>JKSO:</t>
  </si>
  <si>
    <t>KS:</t>
  </si>
  <si>
    <t>Miesto:</t>
  </si>
  <si>
    <t>Obec Hosťová</t>
  </si>
  <si>
    <t>Dátum:</t>
  </si>
  <si>
    <t>23. 2. 2022</t>
  </si>
  <si>
    <t>Objednávateľ:</t>
  </si>
  <si>
    <t>IČO:</t>
  </si>
  <si>
    <t>IČ DPH:</t>
  </si>
  <si>
    <t>Zhotoviteľ:</t>
  </si>
  <si>
    <t>Vyplň údaj</t>
  </si>
  <si>
    <t>Projektant:</t>
  </si>
  <si>
    <t>Ing.Roman Hanák</t>
  </si>
  <si>
    <t>True</t>
  </si>
  <si>
    <t>0,01</t>
  </si>
  <si>
    <t>Spracovateľ:</t>
  </si>
  <si>
    <t>HP REA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</si>
  <si>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</si>
  <si>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</si>
  <si>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</si>
  <si>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</si>
  <si>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</si>
  <si>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</si>
  <si>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</si>
  <si>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</si>
  <si>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</si>
  <si>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</si>
  <si>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</si>
  <si>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</si>
  <si>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</si>
  <si>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</si>
  <si>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</si>
  <si>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</si>
  <si>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</si>
  <si>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</si>
  <si>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</si>
  <si>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</si>
  <si>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</si>
  <si>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</si>
  <si>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</si>
  <si>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</si>
  <si>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</si>
  <si>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</si>
  <si>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</si>
  <si>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</si>
  <si>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</si>
  <si>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</si>
  <si>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</si>
  <si>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</si>
  <si>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</si>
  <si>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</si>
  <si>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</si>
  <si>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</si>
  <si>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</si>
  <si>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</si>
  <si>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</si>
  <si>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</si>
  <si>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</si>
  <si>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</si>
  <si>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</si>
  <si>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</si>
  <si>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</si>
  <si>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</si>
  <si>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</si>
  <si>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01 - Stavebná časť</t>
  </si>
  <si>
    <t>STA</t>
  </si>
  <si>
    <t>{381414af-849b-4eb6-87aa-a2e75e0b25c4}</t>
  </si>
  <si>
    <t>2</t>
  </si>
  <si>
    <t>SO 02 - Sadové úpravy</t>
  </si>
  <si>
    <t>{388c51dc-1378-46b0-8ffe-0a25cb3502f6}</t>
  </si>
  <si>
    <t>KRYCÍ LIST ROZPOČTU</t>
  </si>
  <si>
    <t>Objekt:</t>
  </si>
  <si>
    <t>1 - SO 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</si>
  <si>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</si>
  <si>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</si>
  <si>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</si>
  <si>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</si>
  <si>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</si>
  <si>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</si>
  <si>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</si>
  <si>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</si>
  <si>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</si>
  <si>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</si>
  <si>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</si>
  <si>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</si>
  <si>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723 - Zdravotechnika - vnútorný plynovod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</si>
  <si>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</si>
  <si>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</si>
  <si>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</si>
  <si>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</si>
  <si>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</si>
  <si>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784 - Maľby</t>
  </si>
  <si>
    <t>HZS - Hodinové zúčtovacie sadzby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</si>
  <si>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</si>
  <si>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</si>
  <si>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</si>
  <si>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</si>
  <si>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</si>
  <si>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</si>
  <si>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</si>
  <si>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</si>
  <si>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</si>
  <si>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</si>
  <si>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</si>
  <si>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</si>
  <si>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</si>
  <si>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</si>
  <si>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</si>
  <si>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</si>
  <si>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</si>
  <si>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</si>
  <si>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289971211</t>
  </si>
  <si>
    <t>Zhotovenie vrstvy z geotextílie na upravenom povrchu sklon do 1 : 5 , šírky od 0 do 3 m</t>
  </si>
  <si>
    <t>m2</t>
  </si>
  <si>
    <t>4</t>
  </si>
  <si>
    <t>-1658886667</t>
  </si>
  <si>
    <t>M</t>
  </si>
  <si>
    <t>693110001200</t>
  </si>
  <si>
    <t>Geotextília polypropylénová Tatratex GTX N PP 300, šírka 1,27; 1,75-3,5 m, dĺžka 20-60; 90 m, hrúbka 2,7 mm, netkaná, MIVA</t>
  </si>
  <si>
    <t>8</t>
  </si>
  <si>
    <t>1016774796</t>
  </si>
  <si>
    <t>3</t>
  </si>
  <si>
    <t>Zvislé a kompletné konštrukcie</t>
  </si>
  <si>
    <t>340239240</t>
  </si>
  <si>
    <t>Zamurovanie otvorov plochy nad 1 do 4 m2 tvárnicami YTONG (450x499x249)</t>
  </si>
  <si>
    <t>1319729908</t>
  </si>
  <si>
    <t>6</t>
  </si>
  <si>
    <t>Úpravy povrchov, podlahy, osadenie</t>
  </si>
  <si>
    <t>610991111</t>
  </si>
  <si>
    <t>Zakrývanie výplní vnútorných okenných otvorov, predmetov a konštrukcií</t>
  </si>
  <si>
    <t>-1563201002</t>
  </si>
  <si>
    <t>5</t>
  </si>
  <si>
    <t>612409991</t>
  </si>
  <si>
    <t>Začistenie omietok (s dodaním hmoty) okolo okien, dverí,podláh, obkladov atď.</t>
  </si>
  <si>
    <t>m</t>
  </si>
  <si>
    <t>-367383149</t>
  </si>
  <si>
    <t>612465111</t>
  </si>
  <si>
    <t>Príprava vnútorného podkladu stien BAUMIT, cementový Prednástrek (Baumit Vorspritzer 2 mm), ručné nanášanie</t>
  </si>
  <si>
    <t>1900558901</t>
  </si>
  <si>
    <t>7</t>
  </si>
  <si>
    <t>612465136</t>
  </si>
  <si>
    <t>Vnútorná omietka stien BAUMIT, vápennocementová, strojné miešanie, ručné nanášanie, MVR Uni, hr. 10 mm</t>
  </si>
  <si>
    <t>-1744548641</t>
  </si>
  <si>
    <t>612481119</t>
  </si>
  <si>
    <t>Potiahnutie vnútorných stien sklotextílnou mriežkou s celoplošným prilepením</t>
  </si>
  <si>
    <t>-859648525</t>
  </si>
  <si>
    <t>9</t>
  </si>
  <si>
    <t>620991121</t>
  </si>
  <si>
    <t>Zakrývanie výplní vonkajších otvorov s rámami a zárubňami, zábradlí, oplechovania, atď. zhotovené z lešenia akýmkoľvek spôsobom</t>
  </si>
  <si>
    <t>-419677062</t>
  </si>
  <si>
    <t>10</t>
  </si>
  <si>
    <t>621462232</t>
  </si>
  <si>
    <t>Vonkajšia omietka podhľadov tenkovrstvová BAUMIT, silikónová, Baumit SilikonTop, škrabaná, hr. 2 mm</t>
  </si>
  <si>
    <t>2142522550</t>
  </si>
  <si>
    <t>11</t>
  </si>
  <si>
    <t>621481119</t>
  </si>
  <si>
    <t>Potiahnutie vonkajších podhľadov sklotextílnou mriežkou s celoplošným prilepením</t>
  </si>
  <si>
    <t>-1180899363</t>
  </si>
  <si>
    <t>12</t>
  </si>
  <si>
    <t>622428971</t>
  </si>
  <si>
    <t>Príplatok k cene za viacfarebnú omietku</t>
  </si>
  <si>
    <t>1861154195</t>
  </si>
  <si>
    <t>13</t>
  </si>
  <si>
    <t>622464232</t>
  </si>
  <si>
    <t>Vonkajšia omietka stien tenkovrstvová BAUMIT, silikónová, Baumit SilikonTop, škrabaná, hr. 2 mm</t>
  </si>
  <si>
    <t>-1492925489</t>
  </si>
  <si>
    <t>14</t>
  </si>
  <si>
    <t>625251382</t>
  </si>
  <si>
    <t>Kontaktný zatepľovací systém hr. 50 mm BAUMIT STAR - riešenie pre sokel (XPS), skrutkovacie kotvy</t>
  </si>
  <si>
    <t>1628909191</t>
  </si>
  <si>
    <t>15</t>
  </si>
  <si>
    <t>625251521r</t>
  </si>
  <si>
    <t>Kontaktný zatepľovací systém hr. 30 mm BAUMIT PRO - štandardné riešenie (biely EPS-F), skrutkovacie kotvy</t>
  </si>
  <si>
    <t>2141160841</t>
  </si>
  <si>
    <t>16</t>
  </si>
  <si>
    <t>625251576</t>
  </si>
  <si>
    <t>Kontaktný zatepľovací systém hr. 100 mm BAUMIT PRO - minerálne riešenie, skrutkovacie kotvy</t>
  </si>
  <si>
    <t>-2136600183</t>
  </si>
  <si>
    <t>17</t>
  </si>
  <si>
    <t>625251612</t>
  </si>
  <si>
    <t>Kontaktný zatepľovací systém ostenia hr. 30 mm BAUMIT PRO - minerálne riešenie</t>
  </si>
  <si>
    <t>-942250788</t>
  </si>
  <si>
    <t>18</t>
  </si>
  <si>
    <t>625259161</t>
  </si>
  <si>
    <t>Príplatok za zhotovenie vodorovnej podhľadovej konštrukcie z kontaktného zatepľovacieho systému z MW hr. do 190 mm</t>
  </si>
  <si>
    <t>-1682788551</t>
  </si>
  <si>
    <t>19</t>
  </si>
  <si>
    <t>648991113</t>
  </si>
  <si>
    <t>Osadenie parapetných dosiek z plastických a poloplast., hmôt, š. nad 200 mm</t>
  </si>
  <si>
    <t>886924701</t>
  </si>
  <si>
    <t>611560000300</t>
  </si>
  <si>
    <t>Parapetná doska plastová, šírka 250 mm, komôrková vnútorná, zlatý dub, mramor, mahagon, svetlý buk, orech, WINK TRADE</t>
  </si>
  <si>
    <t>-982938850</t>
  </si>
  <si>
    <t>21</t>
  </si>
  <si>
    <t>611560000800</t>
  </si>
  <si>
    <t>Plastové krytky k vnútorným parapetom plastovým, pár, vo farbe biela, mramor, zlatý dub, buk, mahagón, orech, WINK TRADE</t>
  </si>
  <si>
    <t>ks</t>
  </si>
  <si>
    <t>-1231110097</t>
  </si>
  <si>
    <t>Ostatné konštrukcie a práce-búranie</t>
  </si>
  <si>
    <t>22</t>
  </si>
  <si>
    <t>941941031</t>
  </si>
  <si>
    <t>Montáž lešenia ľahkého pracovného radového s podlahami šírky od 0,80 do 1,00 m, výšky do 10 m</t>
  </si>
  <si>
    <t>251774041</t>
  </si>
  <si>
    <t>23</t>
  </si>
  <si>
    <t>941941191</t>
  </si>
  <si>
    <t>Príplatok za prvý a každý ďalší i začatý mesiac použitia lešenia ľahkého pracovného radového s podlahami šírky od 0,80 do 1,00 m, výšky do 10 m</t>
  </si>
  <si>
    <t>-131840258</t>
  </si>
  <si>
    <t>24</t>
  </si>
  <si>
    <t>941941831</t>
  </si>
  <si>
    <t>Demontáž lešenia ľahkého pracovného radového s podlahami šírky nad 0,80 do 1,00 m, výšky do 10 m</t>
  </si>
  <si>
    <t>-1012484649</t>
  </si>
  <si>
    <t>25</t>
  </si>
  <si>
    <t>953945103</t>
  </si>
  <si>
    <t>BAUMIT Soklový profil SL 5 (hliníkový)</t>
  </si>
  <si>
    <t>1343189440</t>
  </si>
  <si>
    <t>26</t>
  </si>
  <si>
    <t>953945107</t>
  </si>
  <si>
    <t>BAUMIT Soklový profil SL 10 (hliníkový)</t>
  </si>
  <si>
    <t>2100106345</t>
  </si>
  <si>
    <t>27</t>
  </si>
  <si>
    <t>953995113</t>
  </si>
  <si>
    <t>BAUMIT Rohová lišta z PVC</t>
  </si>
  <si>
    <t>-650850524</t>
  </si>
  <si>
    <t>28</t>
  </si>
  <si>
    <t>953995115</t>
  </si>
  <si>
    <t>BAUMIT Nadokenná lišta s odkvapovým nosom (PVC)</t>
  </si>
  <si>
    <t>1064806638</t>
  </si>
  <si>
    <t>29</t>
  </si>
  <si>
    <t>953995117</t>
  </si>
  <si>
    <t>BAUMIT Dilatačný profil V - rohový</t>
  </si>
  <si>
    <t>-240862582</t>
  </si>
  <si>
    <t>30</t>
  </si>
  <si>
    <t>953995183</t>
  </si>
  <si>
    <t>BAUMIT Okenný a dverový dilatačný profil Basic (plastový)</t>
  </si>
  <si>
    <t>-728274358</t>
  </si>
  <si>
    <t>31</t>
  </si>
  <si>
    <t>965081712</t>
  </si>
  <si>
    <t xml:space="preserve">Búranie dlažieb, bez podklad. lôžka z xylolit., alebo keramických dlaždíc hr. do 10 mm,  -0,02000t</t>
  </si>
  <si>
    <t>43558351</t>
  </si>
  <si>
    <t>32</t>
  </si>
  <si>
    <t>968061112</t>
  </si>
  <si>
    <t>Vyvesenie dreveného okenného krídla do suti plochy do 1,5 m2, -0,01200t</t>
  </si>
  <si>
    <t>-833152744</t>
  </si>
  <si>
    <t>33</t>
  </si>
  <si>
    <t>968061125</t>
  </si>
  <si>
    <t>Vyvesenie dreveného dverného krídla do suti plochy do 2 m2, -0,02400t</t>
  </si>
  <si>
    <t>1420946711</t>
  </si>
  <si>
    <t>34</t>
  </si>
  <si>
    <t>968061126</t>
  </si>
  <si>
    <t>Vyvesenie dreveného dverného krídla do suti plochy nad 2 m2, -0,02700t</t>
  </si>
  <si>
    <t>1488116281</t>
  </si>
  <si>
    <t>35</t>
  </si>
  <si>
    <t>968062354</t>
  </si>
  <si>
    <t xml:space="preserve">Vybúranie drevených rámov okien dvojitých alebo zdvojených, plochy do 1 m2,  -0,07500t</t>
  </si>
  <si>
    <t>-924218657</t>
  </si>
  <si>
    <t>36</t>
  </si>
  <si>
    <t>968062355</t>
  </si>
  <si>
    <t xml:space="preserve">Vybúranie drevených rámov okien dvojitých alebo zdvojených, plochy do 2 m2,  -0,06200t</t>
  </si>
  <si>
    <t>-691960871</t>
  </si>
  <si>
    <t>37</t>
  </si>
  <si>
    <t>968062356</t>
  </si>
  <si>
    <t xml:space="preserve">Vybúranie drevených rámov okien dvojitých alebo zdvojených, plochy do 4 m2,  -0,05400t</t>
  </si>
  <si>
    <t>-775389789</t>
  </si>
  <si>
    <t>38</t>
  </si>
  <si>
    <t>968062455</t>
  </si>
  <si>
    <t xml:space="preserve">Vybúranie drevených dverových zárubní plochy do 2 m2,  -0,08800t</t>
  </si>
  <si>
    <t>-479433536</t>
  </si>
  <si>
    <t>39</t>
  </si>
  <si>
    <t>968062456</t>
  </si>
  <si>
    <t xml:space="preserve">Vybúranie drevených dverových zárubní plochy nad 2 m2,  -0,06700t</t>
  </si>
  <si>
    <t>-475360606</t>
  </si>
  <si>
    <t>40</t>
  </si>
  <si>
    <t>971033651</t>
  </si>
  <si>
    <t xml:space="preserve">Vybúranie otvorov v murive tehl. plochy do 4 m2 hr. do 600 mm,  -1,87500t</t>
  </si>
  <si>
    <t>m3</t>
  </si>
  <si>
    <t>-599404827</t>
  </si>
  <si>
    <t>41</t>
  </si>
  <si>
    <t>978015231</t>
  </si>
  <si>
    <t xml:space="preserve">Otlčenie omietok vonkajších priečelí jednoduchých, s vyškriabaním škár, očistením muriva,  v rozsahu do 20 %,  -0,01000t</t>
  </si>
  <si>
    <t>-1059180072</t>
  </si>
  <si>
    <t>42</t>
  </si>
  <si>
    <t>979081111</t>
  </si>
  <si>
    <t>Odvoz sutiny a vybúraných hmôt na skládku do 1 km</t>
  </si>
  <si>
    <t>t</t>
  </si>
  <si>
    <t>39508562</t>
  </si>
  <si>
    <t>43</t>
  </si>
  <si>
    <t>979081121</t>
  </si>
  <si>
    <t>Odvoz sutiny a vybúraných hmôt na skládku za každý ďalší 1 km</t>
  </si>
  <si>
    <t>1254177103</t>
  </si>
  <si>
    <t>44</t>
  </si>
  <si>
    <t>979089012</t>
  </si>
  <si>
    <t>Poplatok za skladovanie - betón, tehly, dlaždice (17 01 ), ostatné</t>
  </si>
  <si>
    <t>190757881</t>
  </si>
  <si>
    <t>45</t>
  </si>
  <si>
    <t>979089112</t>
  </si>
  <si>
    <t>Poplatok za skladovanie - drevo, sklo, plasty (17 02 ), ostatné</t>
  </si>
  <si>
    <t>57296792</t>
  </si>
  <si>
    <t>46</t>
  </si>
  <si>
    <t>979089612</t>
  </si>
  <si>
    <t>Poplatok za skladovanie - iné odpady zo stavieb a demolácií (17 09), ostatné</t>
  </si>
  <si>
    <t>-1830446375</t>
  </si>
  <si>
    <t>99</t>
  </si>
  <si>
    <t>Presun hmôt HSV</t>
  </si>
  <si>
    <t>47</t>
  </si>
  <si>
    <t>999281111</t>
  </si>
  <si>
    <t>Presun hmôt pre opravy a údržbu objektov vrátane vonkajších plášťov výšky do 25 m</t>
  </si>
  <si>
    <t>325408140</t>
  </si>
  <si>
    <t>PSV</t>
  </si>
  <si>
    <t>Práce a dodávky PSV</t>
  </si>
  <si>
    <t>723</t>
  </si>
  <si>
    <t>Zdravotechnika - vnútorný plynovod</t>
  </si>
  <si>
    <t>48</t>
  </si>
  <si>
    <t>723260816</t>
  </si>
  <si>
    <t>Demontáž pôvodnej plynovej skrine</t>
  </si>
  <si>
    <t>1597796845</t>
  </si>
  <si>
    <t>49</t>
  </si>
  <si>
    <t>723261915</t>
  </si>
  <si>
    <t>Dodávka a montáž plynovej skrine</t>
  </si>
  <si>
    <t>510016619</t>
  </si>
  <si>
    <t>762</t>
  </si>
  <si>
    <t>Konštrukcie tesárske</t>
  </si>
  <si>
    <t>50</t>
  </si>
  <si>
    <t>762421305</t>
  </si>
  <si>
    <t>Obloženie stropov alebo strešných podhľadov z dosiek OSB skrutkovaných na zraz hr. dosky 22 mm</t>
  </si>
  <si>
    <t>1850569333</t>
  </si>
  <si>
    <t>51</t>
  </si>
  <si>
    <t>762421500</t>
  </si>
  <si>
    <t>Montáž obloženia stropov, podkladový rošt</t>
  </si>
  <si>
    <t>-624213984</t>
  </si>
  <si>
    <t>52</t>
  </si>
  <si>
    <t>605430000300</t>
  </si>
  <si>
    <t>Rezivo stavebné zo smreku - strešné laty impregnované hr. 40 mm, š. 60 mm, dĺ. 4000-5000 mm</t>
  </si>
  <si>
    <t>-1266167602</t>
  </si>
  <si>
    <t>53</t>
  </si>
  <si>
    <t>998762102</t>
  </si>
  <si>
    <t>Presun hmôt pre konštrukcie tesárske v objektoch výšky do 12 m</t>
  </si>
  <si>
    <t>-842819845</t>
  </si>
  <si>
    <t>764</t>
  </si>
  <si>
    <t>Konštrukcie klampiarske</t>
  </si>
  <si>
    <t>54</t>
  </si>
  <si>
    <t>764172241</t>
  </si>
  <si>
    <t>Oceľové strešné krytiny so stojatou drážkou z tabúľ Ruukki Classic premium, sklon do 30°</t>
  </si>
  <si>
    <t>-1036570371</t>
  </si>
  <si>
    <t>55</t>
  </si>
  <si>
    <t>764352810</t>
  </si>
  <si>
    <t xml:space="preserve">Demontáž žľabov pododkvapových polkruhových so sklonom do 30st. rš 330 mm,  -0,00330t</t>
  </si>
  <si>
    <t>-627519909</t>
  </si>
  <si>
    <t>56</t>
  </si>
  <si>
    <t>764359501</t>
  </si>
  <si>
    <t>Montáž žľabu z pozinkovaného farbeného PZf plechu, pododkvapové polkruhové r.š. 200 - 400 mm</t>
  </si>
  <si>
    <t>-1270704657</t>
  </si>
  <si>
    <t>57</t>
  </si>
  <si>
    <t>764359581</t>
  </si>
  <si>
    <t>Montáž kotlíka kónického z pozinkovaného farbeného PZf plechu, pre rúry s priemerom do 150 mm</t>
  </si>
  <si>
    <t>-1452617364</t>
  </si>
  <si>
    <t>58</t>
  </si>
  <si>
    <t>764359810</t>
  </si>
  <si>
    <t xml:space="preserve">Demontáž kotlíka kónického, so sklonom žľabu do 30st.,  -0,00110t</t>
  </si>
  <si>
    <t>-224165189</t>
  </si>
  <si>
    <t>59</t>
  </si>
  <si>
    <t>764410750</t>
  </si>
  <si>
    <t>Oplechovanie parapetov z hliníkového farebného Al plechu, vrátane rohov r.š. 330 mm</t>
  </si>
  <si>
    <t>1616049526</t>
  </si>
  <si>
    <t>60</t>
  </si>
  <si>
    <t>764410850</t>
  </si>
  <si>
    <t xml:space="preserve">Demontáž oplechovania parapetov rš od 100 do 330 mm,  -0,00135t</t>
  </si>
  <si>
    <t>-1706774519</t>
  </si>
  <si>
    <t>61</t>
  </si>
  <si>
    <t>764454431</t>
  </si>
  <si>
    <t>Montáž zvodových rúr z pozinkovaného farbeného PZf plechu, kruhové s priemerom 60 - 150 mm</t>
  </si>
  <si>
    <t>1898606003</t>
  </si>
  <si>
    <t>62</t>
  </si>
  <si>
    <t>764454802</t>
  </si>
  <si>
    <t xml:space="preserve">Demontáž odpadových rúr kruhových, s priemerom 120 mm,  -0,00285t</t>
  </si>
  <si>
    <t>130863681</t>
  </si>
  <si>
    <t>63</t>
  </si>
  <si>
    <t>998764101</t>
  </si>
  <si>
    <t>Presun hmôt pre konštrukcie klampiarske v objektoch výšky do 6 m</t>
  </si>
  <si>
    <t>1840961894</t>
  </si>
  <si>
    <t>766</t>
  </si>
  <si>
    <t>Konštrukcie stolárske</t>
  </si>
  <si>
    <t>64</t>
  </si>
  <si>
    <t>766621265r</t>
  </si>
  <si>
    <t>Dodávka a montáž búdky pre vtákov</t>
  </si>
  <si>
    <t>1394247929</t>
  </si>
  <si>
    <t>65</t>
  </si>
  <si>
    <t>766621400</t>
  </si>
  <si>
    <t xml:space="preserve">Montáž plastových výplní otvorov s hydroizolačnými ISO páskami (exteriérová a interiérová)   </t>
  </si>
  <si>
    <t>283643699</t>
  </si>
  <si>
    <t>66</t>
  </si>
  <si>
    <t>283290005900</t>
  </si>
  <si>
    <t>Tesniaca fólia CX exteriér, š. 90 mm, dĺ. 30 m, pre tesnenie pripájacej škáry okenného rámu a muriva, polymér, ALLMEDIA</t>
  </si>
  <si>
    <t>-1398673030</t>
  </si>
  <si>
    <t>67</t>
  </si>
  <si>
    <t>283290006300</t>
  </si>
  <si>
    <t>Tesniaca fólia CX interiér, š. 90 mm, dĺ. 30 m, pre tesnenie pripájacej škáry okenného rámu a muriva, polymér, ALLMEDIA</t>
  </si>
  <si>
    <t>-1841973183</t>
  </si>
  <si>
    <t>68</t>
  </si>
  <si>
    <t>Ozn.1</t>
  </si>
  <si>
    <t>Plastové okno jednokrídlové so sklopným krídlom, vxš 365x1100 mm, izolačné trojsklo, farba RAL 9010 biela, ozn.01</t>
  </si>
  <si>
    <t>145556095</t>
  </si>
  <si>
    <t>69</t>
  </si>
  <si>
    <t>Ozn.2</t>
  </si>
  <si>
    <t>Plastové okno trojkrídlové s otvárateľnými a otváravo-sklopným krídlom, vxš 1600x2100 mm, izolačné trojsklo, farba RAL 9010 biela, ozn.02</t>
  </si>
  <si>
    <t>1399839273</t>
  </si>
  <si>
    <t>70</t>
  </si>
  <si>
    <t>Ozn.3</t>
  </si>
  <si>
    <t>Plastové okno jednokrídlové s otváravo-sklopným krídlom, vxš 1500x1100 mm, izolačné trojsklo, farba RAL 9010 biela, ozn.03</t>
  </si>
  <si>
    <t>1508420</t>
  </si>
  <si>
    <t>71</t>
  </si>
  <si>
    <t>Ozn.4</t>
  </si>
  <si>
    <t>Plastové okno dvojkrídlové s otváravými krídlami, vxš 650x1560 mm, izolačné trojsklo, farba RAL 9010 biela, ozn.04</t>
  </si>
  <si>
    <t>-1153398844</t>
  </si>
  <si>
    <t>72</t>
  </si>
  <si>
    <t>Ozn.5</t>
  </si>
  <si>
    <t>Plastové vchodové dvere jednokrídlové s bočnými svetlíkmi, vxš 2620x1535 mm, izolačné trojsklo, farba RAL 9010 biela, ozn.05</t>
  </si>
  <si>
    <t>-1460266289</t>
  </si>
  <si>
    <t>73</t>
  </si>
  <si>
    <t>766694980</t>
  </si>
  <si>
    <t>Demontáž parapetnej dosky drevenej šírky do 300 mm, dĺžky do 1600 mm, -0,003t</t>
  </si>
  <si>
    <t>-1534845009</t>
  </si>
  <si>
    <t>74</t>
  </si>
  <si>
    <t>766694981</t>
  </si>
  <si>
    <t>Demontáž parapetnej dosky drevenej šírky do 300 mm, dĺžky nad 1600 mm, -0,006t</t>
  </si>
  <si>
    <t>-183351307</t>
  </si>
  <si>
    <t>75</t>
  </si>
  <si>
    <t>998766201</t>
  </si>
  <si>
    <t>Presun hmot pre konštrukcie stolárske v objektoch výšky do 6 m</t>
  </si>
  <si>
    <t>%</t>
  </si>
  <si>
    <t>1987306198</t>
  </si>
  <si>
    <t>767</t>
  </si>
  <si>
    <t>Konštrukcie doplnkové kovové</t>
  </si>
  <si>
    <t>76</t>
  </si>
  <si>
    <t>767392802</t>
  </si>
  <si>
    <t xml:space="preserve">Demontáž krytín striech z plechov skrutkovaných,  -0,00700t</t>
  </si>
  <si>
    <t>-1012624367</t>
  </si>
  <si>
    <t>77</t>
  </si>
  <si>
    <t>767996801</t>
  </si>
  <si>
    <t xml:space="preserve">Demontáž a spätný montáž ostatných doplnkov stavieb s hmotnosťou jednotlivých dielov konštrukcií do 50 kg,  -0,00100t - drobné prvky na fasáde (konzoly, držiaky, antény a pod.)</t>
  </si>
  <si>
    <t>kg</t>
  </si>
  <si>
    <t>-350440170</t>
  </si>
  <si>
    <t>771</t>
  </si>
  <si>
    <t>Podlahy z dlaždíc</t>
  </si>
  <si>
    <t>78</t>
  </si>
  <si>
    <t>771275305</t>
  </si>
  <si>
    <t xml:space="preserve">Montáž obkladov schodiskových stupňov dlaždicami do flexibilného tmelu </t>
  </si>
  <si>
    <t>-796702427</t>
  </si>
  <si>
    <t>79</t>
  </si>
  <si>
    <t>771411004</t>
  </si>
  <si>
    <t>Montáž soklíkov z obkladačiek do malty - exteriér</t>
  </si>
  <si>
    <t>-1083727564</t>
  </si>
  <si>
    <t>80</t>
  </si>
  <si>
    <t>771576109r</t>
  </si>
  <si>
    <t xml:space="preserve">Montáž podláh z dlaždíc keramických do tmelu flexibilného mrazuvzdorného </t>
  </si>
  <si>
    <t>262086674</t>
  </si>
  <si>
    <t>81</t>
  </si>
  <si>
    <t>597740001200</t>
  </si>
  <si>
    <t>Dlaždice keramické, exterier</t>
  </si>
  <si>
    <t>1292156770</t>
  </si>
  <si>
    <t>82</t>
  </si>
  <si>
    <t>998771201</t>
  </si>
  <si>
    <t>Presun hmôt pre podlahy z dlaždíc v objektoch výšky do 6m</t>
  </si>
  <si>
    <t>1081403223</t>
  </si>
  <si>
    <t>784</t>
  </si>
  <si>
    <t>Maľby</t>
  </si>
  <si>
    <t>83</t>
  </si>
  <si>
    <t>784410100</t>
  </si>
  <si>
    <t>Penetrovanie jednonásobné jemnozrnných podkladov výšky do 3,80 m</t>
  </si>
  <si>
    <t>-1081221173</t>
  </si>
  <si>
    <t>84</t>
  </si>
  <si>
    <t>784452371</t>
  </si>
  <si>
    <t>Maľby z maliarskych zmesí Primalex, Farmal, ručne nanášané tónované dvojnásobné na jemnozrnný podklad výšky do 3,80 m</t>
  </si>
  <si>
    <t>-362529871</t>
  </si>
  <si>
    <t>HZS</t>
  </si>
  <si>
    <t>Hodinové zúčtovacie sadzby</t>
  </si>
  <si>
    <t>85</t>
  </si>
  <si>
    <t>HZS000112</t>
  </si>
  <si>
    <t>Stavebno montážne práce náročnejšie, ucelené, obtiažne, rutinné (Tr. 2) v rozsahu viac ako 8 hodín náročnejšie</t>
  </si>
  <si>
    <t>hod</t>
  </si>
  <si>
    <t>512</t>
  </si>
  <si>
    <t>512182075</t>
  </si>
  <si>
    <t>VRN</t>
  </si>
  <si>
    <t>Vedľajšie rozpočtové náklady</t>
  </si>
  <si>
    <t>86</t>
  </si>
  <si>
    <t>000600042</t>
  </si>
  <si>
    <t>Zariadenie staveniska - sociálne sociálne zariadenia</t>
  </si>
  <si>
    <t>kpl</t>
  </si>
  <si>
    <t>1024</t>
  </si>
  <si>
    <t>1386494571</t>
  </si>
  <si>
    <t>2 - SO 02 - Sadové úpravy</t>
  </si>
  <si>
    <t xml:space="preserve">    1 - Zemné práce</t>
  </si>
  <si>
    <t xml:space="preserve">    4 - Vodorovné konštrukcie</t>
  </si>
  <si>
    <t xml:space="preserve">    5 - Komunikácie</t>
  </si>
  <si>
    <t>Zemné práce</t>
  </si>
  <si>
    <t>122201101</t>
  </si>
  <si>
    <t>Odkopávka a prekopávka nezapažená v hornine 3, do 100 m3</t>
  </si>
  <si>
    <t>1501565672</t>
  </si>
  <si>
    <t>122201109</t>
  </si>
  <si>
    <t>Odkopávky a prekopávky nezapažené. Príplatok k cenám za lepivosť horniny 3</t>
  </si>
  <si>
    <t>496760452</t>
  </si>
  <si>
    <t>131201101</t>
  </si>
  <si>
    <t>Výkop nezapaženej jamy v hornine 3, do 100 m3</t>
  </si>
  <si>
    <t>1618009486</t>
  </si>
  <si>
    <t>131201109</t>
  </si>
  <si>
    <t>Hĺbenie nezapažených jám a zárezov. Príplatok za lepivosť horniny 3</t>
  </si>
  <si>
    <t>1675448639</t>
  </si>
  <si>
    <t>162201102</t>
  </si>
  <si>
    <t>Vodorovné premiestnenie výkopku z horniny 1-4 nad 20-50m</t>
  </si>
  <si>
    <t>-1350128149</t>
  </si>
  <si>
    <t>162501102</t>
  </si>
  <si>
    <t>Vodorovné premiestnenie výkopku po spevnenej ceste z horniny tr.1-4, do 100 m3 na vzdialenosť do 3000 m</t>
  </si>
  <si>
    <t>1568010647</t>
  </si>
  <si>
    <t>171201201</t>
  </si>
  <si>
    <t>Uloženie sypaniny na skládky do 100 m3</t>
  </si>
  <si>
    <t>219226448</t>
  </si>
  <si>
    <t>183101113</t>
  </si>
  <si>
    <t>Hĺbenie jamky v rovine alebo na svahu do 1:5, objem nad 0,02 do 0,05 m3</t>
  </si>
  <si>
    <t>-1456485432</t>
  </si>
  <si>
    <t>183101115</t>
  </si>
  <si>
    <t>Hĺbenie jamky v rovine alebo na svahu do 1:5, objem nad 0,125 do 0,40 m3</t>
  </si>
  <si>
    <t>-1108512502</t>
  </si>
  <si>
    <t>184102311</t>
  </si>
  <si>
    <t>Výsadba kríku bez balu do vopred vyhĺbenej jamky v rovine alebo na svahu do 1:5 výšky do 2 m</t>
  </si>
  <si>
    <t>1911033865</t>
  </si>
  <si>
    <t>026530002000r</t>
  </si>
  <si>
    <t>Krík krušpán (Buxus sempervirens)</t>
  </si>
  <si>
    <t>-1261789988</t>
  </si>
  <si>
    <t>184201111</t>
  </si>
  <si>
    <t>Výsadba stromu do predom vyhĺbenej jamky v rovine alebo na svahu do 1:5 pri výške kmeňa do 1, 8 m</t>
  </si>
  <si>
    <t>-1811610815</t>
  </si>
  <si>
    <t>026560004400r</t>
  </si>
  <si>
    <t>Strom Evódia Velutina</t>
  </si>
  <si>
    <t>968604724</t>
  </si>
  <si>
    <t>184202111</t>
  </si>
  <si>
    <t>Zakotvenie dreviny troma a viac kolmi pri priemere kolov do 100 mm pri dĺžke kolov do 2 m</t>
  </si>
  <si>
    <t>1836759133</t>
  </si>
  <si>
    <t>052170000500</t>
  </si>
  <si>
    <t>Tyč ihličňanová tr. 1, hrúbka 6-7 cm, dĺžky 6 m a viac bez kôry</t>
  </si>
  <si>
    <t>-709516485</t>
  </si>
  <si>
    <t>Vodorovné konštrukcie</t>
  </si>
  <si>
    <t>45150411.0</t>
  </si>
  <si>
    <t>Zhotovenie vrstvy z kameniva hr. do 200 mm - okapový chodník</t>
  </si>
  <si>
    <t>-2051844633</t>
  </si>
  <si>
    <t>58341364.01</t>
  </si>
  <si>
    <t>Vymývaný kameň, frakcia 16-32 mm</t>
  </si>
  <si>
    <t>1514414599</t>
  </si>
  <si>
    <t>Komunikácie</t>
  </si>
  <si>
    <t>564772111</t>
  </si>
  <si>
    <t>Podklad alebo kryt z kameniva hrubého drveného veľ. 32-63 mm (vibr.štrk) po zhut.hr. 250 mm</t>
  </si>
  <si>
    <t>230375120</t>
  </si>
  <si>
    <t>596911211</t>
  </si>
  <si>
    <t>Kladenie zámkovej dlažby hr. 8 cm pre peších do 20 m2 so zriadením lôžka z kameniva hr. 4 cm</t>
  </si>
  <si>
    <t>670395152</t>
  </si>
  <si>
    <t>592460008300</t>
  </si>
  <si>
    <t>Dlažba betónová Low value PREMAC HAKA 8N normál bezškárová, rozmer 200x165x80 mm, sivá</t>
  </si>
  <si>
    <t>167906862</t>
  </si>
  <si>
    <t>916561111</t>
  </si>
  <si>
    <t>Osadenie záhonového alebo parkového obrubníka betón., do lôžka z bet. pros. tr. C 12/15 s bočnou oporou</t>
  </si>
  <si>
    <t>-1631038291</t>
  </si>
  <si>
    <t>592170001800</t>
  </si>
  <si>
    <t>Obrubník PREMAC parkový, lxšxv 1000x50x200 mm, sivá</t>
  </si>
  <si>
    <t>820327296</t>
  </si>
  <si>
    <t>936124121</t>
  </si>
  <si>
    <t>Osadenie parkovej lavičky so zabetonováním nôh</t>
  </si>
  <si>
    <t>737712456</t>
  </si>
  <si>
    <t>553560002200r</t>
  </si>
  <si>
    <t>Lavička parková s operadlom, oceľová konštrukcia, sedadlo a operadlo z dreva, dĺžka 1500 mm</t>
  </si>
  <si>
    <t>-1611170010</t>
  </si>
  <si>
    <t>998223011</t>
  </si>
  <si>
    <t>Presun hmôt pre pozemné komunikácie s krytom dláždeným (822 2.3, 822 5.3) akejkoľvek dĺžky objektu</t>
  </si>
  <si>
    <t>-649430199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</si>
</sst>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19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24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26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26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24</v>
      </c>
      <c r="AL14" s="19"/>
      <c r="AM14" s="19"/>
      <c r="AN14" s="31" t="s">
        <v>26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28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24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30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30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24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2022-02-23tfin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Stavebné úpravy a zateplenie kultúrneho domu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Obec Hosťová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23. 2. 2022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Obec Hosťová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27</v>
      </c>
      <c r="AJ89" s="37"/>
      <c r="AK89" s="37"/>
      <c r="AL89" s="37"/>
      <c r="AM89" s="83" t="str">
        <f>IF(E17="","",E17)</f>
        <v>Ing.Roman Hanák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25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83" t="str">
        <f>IF(E20="","",E20)</f>
        <v>HP REA s.r.o.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ROUND(SUM(AS95:AS96),2)</f>
        <v>0</v>
      </c>
      <c r="AT94" s="117">
        <f>ROUND(SUM(AV94:AW94),2)</f>
        <v>0</v>
      </c>
      <c r="AU94" s="118">
        <f>ROUND(SUM(AU95:AU96),5)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ROUND(SUM(AZ95:AZ96),2)</f>
        <v>0</v>
      </c>
      <c r="BA94" s="117">
        <f>ROUND(SUM(BA95:BA96),2)</f>
        <v>0</v>
      </c>
      <c r="BB94" s="117">
        <f>ROUND(SUM(BB95:BB96),2)</f>
        <v>0</v>
      </c>
      <c r="BC94" s="117">
        <f>ROUND(SUM(BC95:BC96),2)</f>
        <v>0</v>
      </c>
      <c r="BD94" s="119">
        <f>ROUND(SUM(BD95:BD96),2)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16.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'1 - SO 01 - Stavebná časť'!J30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'1 - SO 01 - Stavebná časť'!P132</f>
        <v>0</v>
      </c>
      <c r="AV95" s="131">
        <f>'1 - SO 01 - Stavebná časť'!J33</f>
        <v>0</v>
      </c>
      <c r="AW95" s="131">
        <f>'1 - SO 01 - Stavebná časť'!J34</f>
        <v>0</v>
      </c>
      <c r="AX95" s="131">
        <f>'1 - SO 01 - Stavebná časť'!J35</f>
        <v>0</v>
      </c>
      <c r="AY95" s="131">
        <f>'1 - SO 01 - Stavebná časť'!J36</f>
        <v>0</v>
      </c>
      <c r="AZ95" s="131">
        <f>'1 - SO 01 - Stavebná časť'!F33</f>
        <v>0</v>
      </c>
      <c r="BA95" s="131">
        <f>'1 - SO 01 - Stavebná časť'!F34</f>
        <v>0</v>
      </c>
      <c r="BB95" s="131">
        <f>'1 - SO 01 - Stavebná časť'!F35</f>
        <v>0</v>
      </c>
      <c r="BC95" s="131">
        <f>'1 - SO 01 - Stavebná časť'!F36</f>
        <v>0</v>
      </c>
      <c r="BD95" s="133">
        <f>'1 - SO 01 - Stavebná časť'!F37</f>
        <v>0</v>
      </c>
      <c r="BE95" s="7"/>
      <c r="BT95" s="134" t="s">
        <v>79</v>
      </c>
      <c r="BV95" s="134" t="s">
        <v>76</v>
      </c>
      <c r="BW95" s="134" t="s">
        <v>82</v>
      </c>
      <c r="BX95" s="134" t="s">
        <v>5</v>
      </c>
      <c r="CL95" s="134" t="s">
        <v>1</v>
      </c>
      <c r="CM95" s="134" t="s">
        <v>74</v>
      </c>
    </row>
    <row r="96" s="7" customFormat="1" ht="16.5" customHeight="1">
      <c r="A96" s="122" t="s">
        <v>78</v>
      </c>
      <c r="B96" s="123"/>
      <c r="C96" s="124"/>
      <c r="D96" s="125" t="s">
        <v>83</v>
      </c>
      <c r="E96" s="125"/>
      <c r="F96" s="125"/>
      <c r="G96" s="125"/>
      <c r="H96" s="125"/>
      <c r="I96" s="126"/>
      <c r="J96" s="125" t="s">
        <v>84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'2 - SO 02 - Sadové úpravy'!J30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81</v>
      </c>
      <c r="AR96" s="129"/>
      <c r="AS96" s="135">
        <v>0</v>
      </c>
      <c r="AT96" s="136">
        <f>ROUND(SUM(AV96:AW96),2)</f>
        <v>0</v>
      </c>
      <c r="AU96" s="137">
        <f>'2 - SO 02 - Sadové úpravy'!P124</f>
        <v>0</v>
      </c>
      <c r="AV96" s="136">
        <f>'2 - SO 02 - Sadové úpravy'!J33</f>
        <v>0</v>
      </c>
      <c r="AW96" s="136">
        <f>'2 - SO 02 - Sadové úpravy'!J34</f>
        <v>0</v>
      </c>
      <c r="AX96" s="136">
        <f>'2 - SO 02 - Sadové úpravy'!J35</f>
        <v>0</v>
      </c>
      <c r="AY96" s="136">
        <f>'2 - SO 02 - Sadové úpravy'!J36</f>
        <v>0</v>
      </c>
      <c r="AZ96" s="136">
        <f>'2 - SO 02 - Sadové úpravy'!F33</f>
        <v>0</v>
      </c>
      <c r="BA96" s="136">
        <f>'2 - SO 02 - Sadové úpravy'!F34</f>
        <v>0</v>
      </c>
      <c r="BB96" s="136">
        <f>'2 - SO 02 - Sadové úpravy'!F35</f>
        <v>0</v>
      </c>
      <c r="BC96" s="136">
        <f>'2 - SO 02 - Sadové úpravy'!F36</f>
        <v>0</v>
      </c>
      <c r="BD96" s="138">
        <f>'2 - SO 02 - Sadové úpravy'!F37</f>
        <v>0</v>
      </c>
      <c r="BE96" s="7"/>
      <c r="BT96" s="134" t="s">
        <v>79</v>
      </c>
      <c r="BV96" s="134" t="s">
        <v>76</v>
      </c>
      <c r="BW96" s="134" t="s">
        <v>85</v>
      </c>
      <c r="BX96" s="134" t="s">
        <v>5</v>
      </c>
      <c r="CL96" s="134" t="s">
        <v>1</v>
      </c>
      <c r="CM96" s="134" t="s">
        <v>74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n2tvcqPS78e8j8M8IFWBcG0FgPrhhuTuuNCoQVjg8oVINl3i8yrZSNn1f6zuocWyfHAMwbaEQ7rn0ARzeVEFlw==" hashValue="HiBvFQNw90QCbOJU8fBKn6r/+oHo00bEsBiOXtl0OzG4gj4ydcKd+qHPPXRrHiONNuAGWvzUQdVKGMiuEho+e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SO 01 - Stavebná časť'!C2" display="/"/>
    <hyperlink ref="A96" location="'2 - SO 02 - Sadové úprav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86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Stavebné úpravy a zateplenie kultúrneho domu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88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23. 2. 2022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19</v>
      </c>
      <c r="F15" s="35"/>
      <c r="G15" s="35"/>
      <c r="H15" s="35"/>
      <c r="I15" s="143" t="s">
        <v>24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28</v>
      </c>
      <c r="F21" s="35"/>
      <c r="G21" s="35"/>
      <c r="H21" s="35"/>
      <c r="I21" s="143" t="s">
        <v>24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31</v>
      </c>
      <c r="E23" s="35"/>
      <c r="F23" s="35"/>
      <c r="G23" s="35"/>
      <c r="H23" s="35"/>
      <c r="I23" s="143" t="s">
        <v>23</v>
      </c>
      <c r="J23" s="146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">
        <v>32</v>
      </c>
      <c r="F24" s="35"/>
      <c r="G24" s="35"/>
      <c r="H24" s="35"/>
      <c r="I24" s="143" t="s">
        <v>24</v>
      </c>
      <c r="J24" s="146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ROUND(J132,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ROUND((SUM(BE132:BE234)),  2)</f>
        <v>0</v>
      </c>
      <c r="G33" s="159"/>
      <c r="H33" s="159"/>
      <c r="I33" s="160">
        <v>0.20000000000000001</v>
      </c>
      <c r="J33" s="158">
        <f>ROUND(((SUM(BE132:BE234))*I33),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ROUND((SUM(BF132:BF234)),  2)</f>
        <v>0</v>
      </c>
      <c r="G34" s="159"/>
      <c r="H34" s="159"/>
      <c r="I34" s="160">
        <v>0.20000000000000001</v>
      </c>
      <c r="J34" s="158">
        <f>ROUND(((SUM(BF132:BF234))*I34),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ROUND((SUM(BG132:BG234)),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ROUND((SUM(BH132:BH234)),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ROUND((SUM(BI132:BI234)),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Stavebné úpravy a zateplenie kultúrneho domu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1 - SO 01 - Stavebná časť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>Obec Hosťová</v>
      </c>
      <c r="G89" s="37"/>
      <c r="H89" s="37"/>
      <c r="I89" s="29" t="s">
        <v>20</v>
      </c>
      <c r="J89" s="82" t="str">
        <f>IF(J12="","",J12)</f>
        <v>23. 2. 2022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Obec Hosťová</v>
      </c>
      <c r="G91" s="37"/>
      <c r="H91" s="37"/>
      <c r="I91" s="29" t="s">
        <v>27</v>
      </c>
      <c r="J91" s="33" t="str">
        <f>E21</f>
        <v>Ing.Roman Hanák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HP REA s.r.o.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90</v>
      </c>
      <c r="D94" s="183"/>
      <c r="E94" s="183"/>
      <c r="F94" s="183"/>
      <c r="G94" s="183"/>
      <c r="H94" s="183"/>
      <c r="I94" s="183"/>
      <c r="J94" s="184" t="s">
        <v>91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92</v>
      </c>
      <c r="D96" s="37"/>
      <c r="E96" s="37"/>
      <c r="F96" s="37"/>
      <c r="G96" s="37"/>
      <c r="H96" s="37"/>
      <c r="I96" s="37"/>
      <c r="J96" s="113">
        <f>J132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93</v>
      </c>
    </row>
    <row r="97" s="9" customFormat="1" ht="24.96" customHeight="1">
      <c r="A97" s="9"/>
      <c r="B97" s="186"/>
      <c r="C97" s="187"/>
      <c r="D97" s="188" t="s">
        <v>94</v>
      </c>
      <c r="E97" s="189"/>
      <c r="F97" s="189"/>
      <c r="G97" s="189"/>
      <c r="H97" s="189"/>
      <c r="I97" s="189"/>
      <c r="J97" s="190">
        <f>J133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95</v>
      </c>
      <c r="E98" s="195"/>
      <c r="F98" s="195"/>
      <c r="G98" s="195"/>
      <c r="H98" s="195"/>
      <c r="I98" s="195"/>
      <c r="J98" s="196">
        <f>J134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96</v>
      </c>
      <c r="E99" s="195"/>
      <c r="F99" s="195"/>
      <c r="G99" s="195"/>
      <c r="H99" s="195"/>
      <c r="I99" s="195"/>
      <c r="J99" s="196">
        <f>J137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97</v>
      </c>
      <c r="E100" s="195"/>
      <c r="F100" s="195"/>
      <c r="G100" s="195"/>
      <c r="H100" s="195"/>
      <c r="I100" s="195"/>
      <c r="J100" s="196">
        <f>J139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98</v>
      </c>
      <c r="E101" s="195"/>
      <c r="F101" s="195"/>
      <c r="G101" s="195"/>
      <c r="H101" s="195"/>
      <c r="I101" s="195"/>
      <c r="J101" s="196">
        <f>J158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99</v>
      </c>
      <c r="E102" s="195"/>
      <c r="F102" s="195"/>
      <c r="G102" s="195"/>
      <c r="H102" s="195"/>
      <c r="I102" s="195"/>
      <c r="J102" s="196">
        <f>J184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100</v>
      </c>
      <c r="E103" s="189"/>
      <c r="F103" s="189"/>
      <c r="G103" s="189"/>
      <c r="H103" s="189"/>
      <c r="I103" s="189"/>
      <c r="J103" s="190">
        <f>J186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101</v>
      </c>
      <c r="E104" s="195"/>
      <c r="F104" s="195"/>
      <c r="G104" s="195"/>
      <c r="H104" s="195"/>
      <c r="I104" s="195"/>
      <c r="J104" s="196">
        <f>J187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102</v>
      </c>
      <c r="E105" s="195"/>
      <c r="F105" s="195"/>
      <c r="G105" s="195"/>
      <c r="H105" s="195"/>
      <c r="I105" s="195"/>
      <c r="J105" s="196">
        <f>J190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103</v>
      </c>
      <c r="E106" s="195"/>
      <c r="F106" s="195"/>
      <c r="G106" s="195"/>
      <c r="H106" s="195"/>
      <c r="I106" s="195"/>
      <c r="J106" s="196">
        <f>J195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104</v>
      </c>
      <c r="E107" s="195"/>
      <c r="F107" s="195"/>
      <c r="G107" s="195"/>
      <c r="H107" s="195"/>
      <c r="I107" s="195"/>
      <c r="J107" s="196">
        <f>J206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105</v>
      </c>
      <c r="E108" s="195"/>
      <c r="F108" s="195"/>
      <c r="G108" s="195"/>
      <c r="H108" s="195"/>
      <c r="I108" s="195"/>
      <c r="J108" s="196">
        <f>J219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106</v>
      </c>
      <c r="E109" s="195"/>
      <c r="F109" s="195"/>
      <c r="G109" s="195"/>
      <c r="H109" s="195"/>
      <c r="I109" s="195"/>
      <c r="J109" s="196">
        <f>J222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107</v>
      </c>
      <c r="E110" s="195"/>
      <c r="F110" s="195"/>
      <c r="G110" s="195"/>
      <c r="H110" s="195"/>
      <c r="I110" s="195"/>
      <c r="J110" s="196">
        <f>J228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6"/>
      <c r="C111" s="187"/>
      <c r="D111" s="188" t="s">
        <v>108</v>
      </c>
      <c r="E111" s="189"/>
      <c r="F111" s="189"/>
      <c r="G111" s="189"/>
      <c r="H111" s="189"/>
      <c r="I111" s="189"/>
      <c r="J111" s="190">
        <f>J231</f>
        <v>0</v>
      </c>
      <c r="K111" s="187"/>
      <c r="L111" s="19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86"/>
      <c r="C112" s="187"/>
      <c r="D112" s="188" t="s">
        <v>109</v>
      </c>
      <c r="E112" s="189"/>
      <c r="F112" s="189"/>
      <c r="G112" s="189"/>
      <c r="H112" s="189"/>
      <c r="I112" s="189"/>
      <c r="J112" s="190">
        <f>J233</f>
        <v>0</v>
      </c>
      <c r="K112" s="187"/>
      <c r="L112" s="191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110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14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181" t="str">
        <f>E7</f>
        <v>Stavebné úpravy a zateplenie kultúrneho domu</v>
      </c>
      <c r="F122" s="29"/>
      <c r="G122" s="29"/>
      <c r="H122" s="29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87</v>
      </c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79" t="str">
        <f>E9</f>
        <v>1 - SO 01 - Stavebná časť</v>
      </c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18</v>
      </c>
      <c r="D126" s="37"/>
      <c r="E126" s="37"/>
      <c r="F126" s="24" t="str">
        <f>F12</f>
        <v>Obec Hosťová</v>
      </c>
      <c r="G126" s="37"/>
      <c r="H126" s="37"/>
      <c r="I126" s="29" t="s">
        <v>20</v>
      </c>
      <c r="J126" s="82" t="str">
        <f>IF(J12="","",J12)</f>
        <v>23. 2. 2022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22</v>
      </c>
      <c r="D128" s="37"/>
      <c r="E128" s="37"/>
      <c r="F128" s="24" t="str">
        <f>E15</f>
        <v>Obec Hosťová</v>
      </c>
      <c r="G128" s="37"/>
      <c r="H128" s="37"/>
      <c r="I128" s="29" t="s">
        <v>27</v>
      </c>
      <c r="J128" s="33" t="str">
        <f>E21</f>
        <v>Ing.Roman Hanák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25</v>
      </c>
      <c r="D129" s="37"/>
      <c r="E129" s="37"/>
      <c r="F129" s="24" t="str">
        <f>IF(E18="","",E18)</f>
        <v>Vyplň údaj</v>
      </c>
      <c r="G129" s="37"/>
      <c r="H129" s="37"/>
      <c r="I129" s="29" t="s">
        <v>31</v>
      </c>
      <c r="J129" s="33" t="str">
        <f>E24</f>
        <v>HP REA s.r.o.</v>
      </c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0.32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1" customFormat="1" ht="29.28" customHeight="1">
      <c r="A131" s="198"/>
      <c r="B131" s="199"/>
      <c r="C131" s="200" t="s">
        <v>111</v>
      </c>
      <c r="D131" s="201" t="s">
        <v>59</v>
      </c>
      <c r="E131" s="201" t="s">
        <v>55</v>
      </c>
      <c r="F131" s="201" t="s">
        <v>56</v>
      </c>
      <c r="G131" s="201" t="s">
        <v>112</v>
      </c>
      <c r="H131" s="201" t="s">
        <v>113</v>
      </c>
      <c r="I131" s="201" t="s">
        <v>114</v>
      </c>
      <c r="J131" s="202" t="s">
        <v>91</v>
      </c>
      <c r="K131" s="203" t="s">
        <v>115</v>
      </c>
      <c r="L131" s="204"/>
      <c r="M131" s="103" t="s">
        <v>1</v>
      </c>
      <c r="N131" s="104" t="s">
        <v>38</v>
      </c>
      <c r="O131" s="104" t="s">
        <v>116</v>
      </c>
      <c r="P131" s="104" t="s">
        <v>117</v>
      </c>
      <c r="Q131" s="104" t="s">
        <v>118</v>
      </c>
      <c r="R131" s="104" t="s">
        <v>119</v>
      </c>
      <c r="S131" s="104" t="s">
        <v>120</v>
      </c>
      <c r="T131" s="105" t="s">
        <v>121</v>
      </c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</row>
    <row r="132" s="2" customFormat="1" ht="22.8" customHeight="1">
      <c r="A132" s="35"/>
      <c r="B132" s="36"/>
      <c r="C132" s="110" t="s">
        <v>92</v>
      </c>
      <c r="D132" s="37"/>
      <c r="E132" s="37"/>
      <c r="F132" s="37"/>
      <c r="G132" s="37"/>
      <c r="H132" s="37"/>
      <c r="I132" s="37"/>
      <c r="J132" s="205">
        <f>BK132</f>
        <v>0</v>
      </c>
      <c r="K132" s="37"/>
      <c r="L132" s="41"/>
      <c r="M132" s="106"/>
      <c r="N132" s="206"/>
      <c r="O132" s="107"/>
      <c r="P132" s="207">
        <f>P133+P186+P231+P233</f>
        <v>0</v>
      </c>
      <c r="Q132" s="107"/>
      <c r="R132" s="207">
        <f>R133+R186+R231+R233</f>
        <v>27.244608960000001</v>
      </c>
      <c r="S132" s="107"/>
      <c r="T132" s="208">
        <f>T133+T186+T231+T233</f>
        <v>5.6675882499999997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73</v>
      </c>
      <c r="AU132" s="14" t="s">
        <v>93</v>
      </c>
      <c r="BK132" s="209">
        <f>BK133+BK186+BK231+BK233</f>
        <v>0</v>
      </c>
    </row>
    <row r="133" s="12" customFormat="1" ht="25.92" customHeight="1">
      <c r="A133" s="12"/>
      <c r="B133" s="210"/>
      <c r="C133" s="211"/>
      <c r="D133" s="212" t="s">
        <v>73</v>
      </c>
      <c r="E133" s="213" t="s">
        <v>122</v>
      </c>
      <c r="F133" s="213" t="s">
        <v>123</v>
      </c>
      <c r="G133" s="211"/>
      <c r="H133" s="211"/>
      <c r="I133" s="214"/>
      <c r="J133" s="215">
        <f>BK133</f>
        <v>0</v>
      </c>
      <c r="K133" s="211"/>
      <c r="L133" s="216"/>
      <c r="M133" s="217"/>
      <c r="N133" s="218"/>
      <c r="O133" s="218"/>
      <c r="P133" s="219">
        <f>P134+P137+P139+P158+P184</f>
        <v>0</v>
      </c>
      <c r="Q133" s="218"/>
      <c r="R133" s="219">
        <f>R134+R137+R139+R158+R184</f>
        <v>26.599200119999999</v>
      </c>
      <c r="S133" s="218"/>
      <c r="T133" s="220">
        <f>T134+T137+T139+T158+T184</f>
        <v>5.4922819999999994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79</v>
      </c>
      <c r="AT133" s="222" t="s">
        <v>73</v>
      </c>
      <c r="AU133" s="222" t="s">
        <v>74</v>
      </c>
      <c r="AY133" s="221" t="s">
        <v>124</v>
      </c>
      <c r="BK133" s="223">
        <f>BK134+BK137+BK139+BK158+BK184</f>
        <v>0</v>
      </c>
    </row>
    <row r="134" s="12" customFormat="1" ht="22.8" customHeight="1">
      <c r="A134" s="12"/>
      <c r="B134" s="210"/>
      <c r="C134" s="211"/>
      <c r="D134" s="212" t="s">
        <v>73</v>
      </c>
      <c r="E134" s="224" t="s">
        <v>83</v>
      </c>
      <c r="F134" s="224" t="s">
        <v>125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SUM(P135:P136)</f>
        <v>0</v>
      </c>
      <c r="Q134" s="218"/>
      <c r="R134" s="219">
        <f>SUM(R135:R136)</f>
        <v>0.017069990000000004</v>
      </c>
      <c r="S134" s="218"/>
      <c r="T134" s="22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79</v>
      </c>
      <c r="AT134" s="222" t="s">
        <v>73</v>
      </c>
      <c r="AU134" s="222" t="s">
        <v>79</v>
      </c>
      <c r="AY134" s="221" t="s">
        <v>124</v>
      </c>
      <c r="BK134" s="223">
        <f>SUM(BK135:BK136)</f>
        <v>0</v>
      </c>
    </row>
    <row r="135" s="2" customFormat="1" ht="24.15" customHeight="1">
      <c r="A135" s="35"/>
      <c r="B135" s="36"/>
      <c r="C135" s="226" t="s">
        <v>79</v>
      </c>
      <c r="D135" s="226" t="s">
        <v>126</v>
      </c>
      <c r="E135" s="227" t="s">
        <v>127</v>
      </c>
      <c r="F135" s="228" t="s">
        <v>128</v>
      </c>
      <c r="G135" s="229" t="s">
        <v>129</v>
      </c>
      <c r="H135" s="230">
        <v>38.972999999999999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40</v>
      </c>
      <c r="O135" s="94"/>
      <c r="P135" s="235">
        <f>O135*H135</f>
        <v>0</v>
      </c>
      <c r="Q135" s="235">
        <v>3.0000000000000001E-05</v>
      </c>
      <c r="R135" s="235">
        <f>Q135*H135</f>
        <v>0.0011691900000000001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130</v>
      </c>
      <c r="AT135" s="237" t="s">
        <v>126</v>
      </c>
      <c r="AU135" s="237" t="s">
        <v>83</v>
      </c>
      <c r="AY135" s="14" t="s">
        <v>124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83</v>
      </c>
      <c r="BK135" s="239">
        <f>ROUND(I135*H135,3)</f>
        <v>0</v>
      </c>
      <c r="BL135" s="14" t="s">
        <v>130</v>
      </c>
      <c r="BM135" s="237" t="s">
        <v>131</v>
      </c>
    </row>
    <row r="136" s="2" customFormat="1" ht="37.8" customHeight="1">
      <c r="A136" s="35"/>
      <c r="B136" s="36"/>
      <c r="C136" s="240" t="s">
        <v>83</v>
      </c>
      <c r="D136" s="240" t="s">
        <v>132</v>
      </c>
      <c r="E136" s="241" t="s">
        <v>133</v>
      </c>
      <c r="F136" s="242" t="s">
        <v>134</v>
      </c>
      <c r="G136" s="243" t="s">
        <v>129</v>
      </c>
      <c r="H136" s="244">
        <v>39.752000000000002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40</v>
      </c>
      <c r="O136" s="94"/>
      <c r="P136" s="235">
        <f>O136*H136</f>
        <v>0</v>
      </c>
      <c r="Q136" s="235">
        <v>0.00040000000000000002</v>
      </c>
      <c r="R136" s="235">
        <f>Q136*H136</f>
        <v>0.015900800000000003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135</v>
      </c>
      <c r="AT136" s="237" t="s">
        <v>132</v>
      </c>
      <c r="AU136" s="237" t="s">
        <v>83</v>
      </c>
      <c r="AY136" s="14" t="s">
        <v>124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83</v>
      </c>
      <c r="BK136" s="239">
        <f>ROUND(I136*H136,3)</f>
        <v>0</v>
      </c>
      <c r="BL136" s="14" t="s">
        <v>130</v>
      </c>
      <c r="BM136" s="237" t="s">
        <v>136</v>
      </c>
    </row>
    <row r="137" s="12" customFormat="1" ht="22.8" customHeight="1">
      <c r="A137" s="12"/>
      <c r="B137" s="210"/>
      <c r="C137" s="211"/>
      <c r="D137" s="212" t="s">
        <v>73</v>
      </c>
      <c r="E137" s="224" t="s">
        <v>137</v>
      </c>
      <c r="F137" s="224" t="s">
        <v>138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P138</f>
        <v>0</v>
      </c>
      <c r="Q137" s="218"/>
      <c r="R137" s="219">
        <f>R138</f>
        <v>0.44078580000000001</v>
      </c>
      <c r="S137" s="218"/>
      <c r="T137" s="22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79</v>
      </c>
      <c r="AT137" s="222" t="s">
        <v>73</v>
      </c>
      <c r="AU137" s="222" t="s">
        <v>79</v>
      </c>
      <c r="AY137" s="221" t="s">
        <v>124</v>
      </c>
      <c r="BK137" s="223">
        <f>BK138</f>
        <v>0</v>
      </c>
    </row>
    <row r="138" s="2" customFormat="1" ht="24.15" customHeight="1">
      <c r="A138" s="35"/>
      <c r="B138" s="36"/>
      <c r="C138" s="226" t="s">
        <v>137</v>
      </c>
      <c r="D138" s="226" t="s">
        <v>126</v>
      </c>
      <c r="E138" s="227" t="s">
        <v>139</v>
      </c>
      <c r="F138" s="228" t="s">
        <v>140</v>
      </c>
      <c r="G138" s="229" t="s">
        <v>129</v>
      </c>
      <c r="H138" s="230">
        <v>1.8899999999999999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40</v>
      </c>
      <c r="O138" s="94"/>
      <c r="P138" s="235">
        <f>O138*H138</f>
        <v>0</v>
      </c>
      <c r="Q138" s="235">
        <v>0.23322000000000001</v>
      </c>
      <c r="R138" s="235">
        <f>Q138*H138</f>
        <v>0.44078580000000001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130</v>
      </c>
      <c r="AT138" s="237" t="s">
        <v>126</v>
      </c>
      <c r="AU138" s="237" t="s">
        <v>83</v>
      </c>
      <c r="AY138" s="14" t="s">
        <v>124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83</v>
      </c>
      <c r="BK138" s="239">
        <f>ROUND(I138*H138,3)</f>
        <v>0</v>
      </c>
      <c r="BL138" s="14" t="s">
        <v>130</v>
      </c>
      <c r="BM138" s="237" t="s">
        <v>141</v>
      </c>
    </row>
    <row r="139" s="12" customFormat="1" ht="22.8" customHeight="1">
      <c r="A139" s="12"/>
      <c r="B139" s="210"/>
      <c r="C139" s="211"/>
      <c r="D139" s="212" t="s">
        <v>73</v>
      </c>
      <c r="E139" s="224" t="s">
        <v>142</v>
      </c>
      <c r="F139" s="224" t="s">
        <v>143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SUM(P140:P157)</f>
        <v>0</v>
      </c>
      <c r="Q139" s="218"/>
      <c r="R139" s="219">
        <f>SUM(R140:R157)</f>
        <v>9.5773061299999984</v>
      </c>
      <c r="S139" s="218"/>
      <c r="T139" s="220">
        <f>SUM(T140:T157)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79</v>
      </c>
      <c r="AT139" s="222" t="s">
        <v>73</v>
      </c>
      <c r="AU139" s="222" t="s">
        <v>79</v>
      </c>
      <c r="AY139" s="221" t="s">
        <v>124</v>
      </c>
      <c r="BK139" s="223">
        <f>SUM(BK140:BK157)</f>
        <v>0</v>
      </c>
    </row>
    <row r="140" s="2" customFormat="1" ht="24.15" customHeight="1">
      <c r="A140" s="35"/>
      <c r="B140" s="36"/>
      <c r="C140" s="226" t="s">
        <v>130</v>
      </c>
      <c r="D140" s="226" t="s">
        <v>126</v>
      </c>
      <c r="E140" s="227" t="s">
        <v>144</v>
      </c>
      <c r="F140" s="228" t="s">
        <v>145</v>
      </c>
      <c r="G140" s="229" t="s">
        <v>129</v>
      </c>
      <c r="H140" s="230">
        <v>17.568999999999999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40</v>
      </c>
      <c r="O140" s="94"/>
      <c r="P140" s="235">
        <f>O140*H140</f>
        <v>0</v>
      </c>
      <c r="Q140" s="235">
        <v>0.00019000000000000001</v>
      </c>
      <c r="R140" s="235">
        <f>Q140*H140</f>
        <v>0.00333811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130</v>
      </c>
      <c r="AT140" s="237" t="s">
        <v>126</v>
      </c>
      <c r="AU140" s="237" t="s">
        <v>83</v>
      </c>
      <c r="AY140" s="14" t="s">
        <v>124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83</v>
      </c>
      <c r="BK140" s="239">
        <f>ROUND(I140*H140,3)</f>
        <v>0</v>
      </c>
      <c r="BL140" s="14" t="s">
        <v>130</v>
      </c>
      <c r="BM140" s="237" t="s">
        <v>146</v>
      </c>
    </row>
    <row r="141" s="2" customFormat="1" ht="24.15" customHeight="1">
      <c r="A141" s="35"/>
      <c r="B141" s="36"/>
      <c r="C141" s="226" t="s">
        <v>147</v>
      </c>
      <c r="D141" s="226" t="s">
        <v>126</v>
      </c>
      <c r="E141" s="227" t="s">
        <v>148</v>
      </c>
      <c r="F141" s="228" t="s">
        <v>149</v>
      </c>
      <c r="G141" s="229" t="s">
        <v>150</v>
      </c>
      <c r="H141" s="230">
        <v>33.295000000000002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40</v>
      </c>
      <c r="O141" s="94"/>
      <c r="P141" s="235">
        <f>O141*H141</f>
        <v>0</v>
      </c>
      <c r="Q141" s="235">
        <v>0.0028</v>
      </c>
      <c r="R141" s="235">
        <f>Q141*H141</f>
        <v>0.093226000000000003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130</v>
      </c>
      <c r="AT141" s="237" t="s">
        <v>126</v>
      </c>
      <c r="AU141" s="237" t="s">
        <v>83</v>
      </c>
      <c r="AY141" s="14" t="s">
        <v>124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83</v>
      </c>
      <c r="BK141" s="239">
        <f>ROUND(I141*H141,3)</f>
        <v>0</v>
      </c>
      <c r="BL141" s="14" t="s">
        <v>130</v>
      </c>
      <c r="BM141" s="237" t="s">
        <v>151</v>
      </c>
    </row>
    <row r="142" s="2" customFormat="1" ht="37.8" customHeight="1">
      <c r="A142" s="35"/>
      <c r="B142" s="36"/>
      <c r="C142" s="226" t="s">
        <v>142</v>
      </c>
      <c r="D142" s="226" t="s">
        <v>126</v>
      </c>
      <c r="E142" s="227" t="s">
        <v>152</v>
      </c>
      <c r="F142" s="228" t="s">
        <v>153</v>
      </c>
      <c r="G142" s="229" t="s">
        <v>129</v>
      </c>
      <c r="H142" s="230">
        <v>1.8899999999999999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40</v>
      </c>
      <c r="O142" s="94"/>
      <c r="P142" s="235">
        <f>O142*H142</f>
        <v>0</v>
      </c>
      <c r="Q142" s="235">
        <v>0.0073499999999999998</v>
      </c>
      <c r="R142" s="235">
        <f>Q142*H142</f>
        <v>0.013891499999999999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130</v>
      </c>
      <c r="AT142" s="237" t="s">
        <v>126</v>
      </c>
      <c r="AU142" s="237" t="s">
        <v>83</v>
      </c>
      <c r="AY142" s="14" t="s">
        <v>124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83</v>
      </c>
      <c r="BK142" s="239">
        <f>ROUND(I142*H142,3)</f>
        <v>0</v>
      </c>
      <c r="BL142" s="14" t="s">
        <v>130</v>
      </c>
      <c r="BM142" s="237" t="s">
        <v>154</v>
      </c>
    </row>
    <row r="143" s="2" customFormat="1" ht="37.8" customHeight="1">
      <c r="A143" s="35"/>
      <c r="B143" s="36"/>
      <c r="C143" s="226" t="s">
        <v>155</v>
      </c>
      <c r="D143" s="226" t="s">
        <v>126</v>
      </c>
      <c r="E143" s="227" t="s">
        <v>156</v>
      </c>
      <c r="F143" s="228" t="s">
        <v>157</v>
      </c>
      <c r="G143" s="229" t="s">
        <v>129</v>
      </c>
      <c r="H143" s="230">
        <v>1.8899999999999999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40</v>
      </c>
      <c r="O143" s="94"/>
      <c r="P143" s="235">
        <f>O143*H143</f>
        <v>0</v>
      </c>
      <c r="Q143" s="235">
        <v>0.0147</v>
      </c>
      <c r="R143" s="235">
        <f>Q143*H143</f>
        <v>0.027782999999999999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130</v>
      </c>
      <c r="AT143" s="237" t="s">
        <v>126</v>
      </c>
      <c r="AU143" s="237" t="s">
        <v>83</v>
      </c>
      <c r="AY143" s="14" t="s">
        <v>124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83</v>
      </c>
      <c r="BK143" s="239">
        <f>ROUND(I143*H143,3)</f>
        <v>0</v>
      </c>
      <c r="BL143" s="14" t="s">
        <v>130</v>
      </c>
      <c r="BM143" s="237" t="s">
        <v>158</v>
      </c>
    </row>
    <row r="144" s="2" customFormat="1" ht="24.15" customHeight="1">
      <c r="A144" s="35"/>
      <c r="B144" s="36"/>
      <c r="C144" s="226" t="s">
        <v>135</v>
      </c>
      <c r="D144" s="226" t="s">
        <v>126</v>
      </c>
      <c r="E144" s="227" t="s">
        <v>159</v>
      </c>
      <c r="F144" s="228" t="s">
        <v>160</v>
      </c>
      <c r="G144" s="229" t="s">
        <v>129</v>
      </c>
      <c r="H144" s="230">
        <v>1.8899999999999999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40</v>
      </c>
      <c r="O144" s="94"/>
      <c r="P144" s="235">
        <f>O144*H144</f>
        <v>0</v>
      </c>
      <c r="Q144" s="235">
        <v>0.00415</v>
      </c>
      <c r="R144" s="235">
        <f>Q144*H144</f>
        <v>0.0078434999999999998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130</v>
      </c>
      <c r="AT144" s="237" t="s">
        <v>126</v>
      </c>
      <c r="AU144" s="237" t="s">
        <v>83</v>
      </c>
      <c r="AY144" s="14" t="s">
        <v>124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83</v>
      </c>
      <c r="BK144" s="239">
        <f>ROUND(I144*H144,3)</f>
        <v>0</v>
      </c>
      <c r="BL144" s="14" t="s">
        <v>130</v>
      </c>
      <c r="BM144" s="237" t="s">
        <v>161</v>
      </c>
    </row>
    <row r="145" s="2" customFormat="1" ht="37.8" customHeight="1">
      <c r="A145" s="35"/>
      <c r="B145" s="36"/>
      <c r="C145" s="226" t="s">
        <v>162</v>
      </c>
      <c r="D145" s="226" t="s">
        <v>126</v>
      </c>
      <c r="E145" s="227" t="s">
        <v>163</v>
      </c>
      <c r="F145" s="228" t="s">
        <v>164</v>
      </c>
      <c r="G145" s="229" t="s">
        <v>129</v>
      </c>
      <c r="H145" s="230">
        <v>28.59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40</v>
      </c>
      <c r="O145" s="94"/>
      <c r="P145" s="235">
        <f>O145*H145</f>
        <v>0</v>
      </c>
      <c r="Q145" s="235">
        <v>0.00019000000000000001</v>
      </c>
      <c r="R145" s="235">
        <f>Q145*H145</f>
        <v>0.0054321000000000005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130</v>
      </c>
      <c r="AT145" s="237" t="s">
        <v>126</v>
      </c>
      <c r="AU145" s="237" t="s">
        <v>83</v>
      </c>
      <c r="AY145" s="14" t="s">
        <v>124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83</v>
      </c>
      <c r="BK145" s="239">
        <f>ROUND(I145*H145,3)</f>
        <v>0</v>
      </c>
      <c r="BL145" s="14" t="s">
        <v>130</v>
      </c>
      <c r="BM145" s="237" t="s">
        <v>165</v>
      </c>
    </row>
    <row r="146" s="2" customFormat="1" ht="33" customHeight="1">
      <c r="A146" s="35"/>
      <c r="B146" s="36"/>
      <c r="C146" s="226" t="s">
        <v>166</v>
      </c>
      <c r="D146" s="226" t="s">
        <v>126</v>
      </c>
      <c r="E146" s="227" t="s">
        <v>167</v>
      </c>
      <c r="F146" s="228" t="s">
        <v>168</v>
      </c>
      <c r="G146" s="229" t="s">
        <v>129</v>
      </c>
      <c r="H146" s="230">
        <v>58.537999999999997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40</v>
      </c>
      <c r="O146" s="94"/>
      <c r="P146" s="235">
        <f>O146*H146</f>
        <v>0</v>
      </c>
      <c r="Q146" s="235">
        <v>0.0033</v>
      </c>
      <c r="R146" s="235">
        <f>Q146*H146</f>
        <v>0.1931754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130</v>
      </c>
      <c r="AT146" s="237" t="s">
        <v>126</v>
      </c>
      <c r="AU146" s="237" t="s">
        <v>83</v>
      </c>
      <c r="AY146" s="14" t="s">
        <v>124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83</v>
      </c>
      <c r="BK146" s="239">
        <f>ROUND(I146*H146,3)</f>
        <v>0</v>
      </c>
      <c r="BL146" s="14" t="s">
        <v>130</v>
      </c>
      <c r="BM146" s="237" t="s">
        <v>169</v>
      </c>
    </row>
    <row r="147" s="2" customFormat="1" ht="24.15" customHeight="1">
      <c r="A147" s="35"/>
      <c r="B147" s="36"/>
      <c r="C147" s="226" t="s">
        <v>170</v>
      </c>
      <c r="D147" s="226" t="s">
        <v>126</v>
      </c>
      <c r="E147" s="227" t="s">
        <v>171</v>
      </c>
      <c r="F147" s="228" t="s">
        <v>172</v>
      </c>
      <c r="G147" s="229" t="s">
        <v>129</v>
      </c>
      <c r="H147" s="230">
        <v>34.055999999999997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40</v>
      </c>
      <c r="O147" s="94"/>
      <c r="P147" s="235">
        <f>O147*H147</f>
        <v>0</v>
      </c>
      <c r="Q147" s="235">
        <v>0.00415</v>
      </c>
      <c r="R147" s="235">
        <f>Q147*H147</f>
        <v>0.1413324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130</v>
      </c>
      <c r="AT147" s="237" t="s">
        <v>126</v>
      </c>
      <c r="AU147" s="237" t="s">
        <v>83</v>
      </c>
      <c r="AY147" s="14" t="s">
        <v>124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83</v>
      </c>
      <c r="BK147" s="239">
        <f>ROUND(I147*H147,3)</f>
        <v>0</v>
      </c>
      <c r="BL147" s="14" t="s">
        <v>130</v>
      </c>
      <c r="BM147" s="237" t="s">
        <v>173</v>
      </c>
    </row>
    <row r="148" s="2" customFormat="1" ht="16.5" customHeight="1">
      <c r="A148" s="35"/>
      <c r="B148" s="36"/>
      <c r="C148" s="226" t="s">
        <v>174</v>
      </c>
      <c r="D148" s="226" t="s">
        <v>126</v>
      </c>
      <c r="E148" s="227" t="s">
        <v>175</v>
      </c>
      <c r="F148" s="228" t="s">
        <v>176</v>
      </c>
      <c r="G148" s="229" t="s">
        <v>129</v>
      </c>
      <c r="H148" s="230">
        <v>359.69999999999999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40</v>
      </c>
      <c r="O148" s="94"/>
      <c r="P148" s="235">
        <f>O148*H148</f>
        <v>0</v>
      </c>
      <c r="Q148" s="235">
        <v>0.00033</v>
      </c>
      <c r="R148" s="235">
        <f>Q148*H148</f>
        <v>0.118701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130</v>
      </c>
      <c r="AT148" s="237" t="s">
        <v>126</v>
      </c>
      <c r="AU148" s="237" t="s">
        <v>83</v>
      </c>
      <c r="AY148" s="14" t="s">
        <v>124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83</v>
      </c>
      <c r="BK148" s="239">
        <f>ROUND(I148*H148,3)</f>
        <v>0</v>
      </c>
      <c r="BL148" s="14" t="s">
        <v>130</v>
      </c>
      <c r="BM148" s="237" t="s">
        <v>177</v>
      </c>
    </row>
    <row r="149" s="2" customFormat="1" ht="33" customHeight="1">
      <c r="A149" s="35"/>
      <c r="B149" s="36"/>
      <c r="C149" s="226" t="s">
        <v>178</v>
      </c>
      <c r="D149" s="226" t="s">
        <v>126</v>
      </c>
      <c r="E149" s="227" t="s">
        <v>179</v>
      </c>
      <c r="F149" s="228" t="s">
        <v>180</v>
      </c>
      <c r="G149" s="229" t="s">
        <v>129</v>
      </c>
      <c r="H149" s="230">
        <v>301.16199999999998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40</v>
      </c>
      <c r="O149" s="94"/>
      <c r="P149" s="235">
        <f>O149*H149</f>
        <v>0</v>
      </c>
      <c r="Q149" s="235">
        <v>0.0033</v>
      </c>
      <c r="R149" s="235">
        <f>Q149*H149</f>
        <v>0.9938345999999999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130</v>
      </c>
      <c r="AT149" s="237" t="s">
        <v>126</v>
      </c>
      <c r="AU149" s="237" t="s">
        <v>83</v>
      </c>
      <c r="AY149" s="14" t="s">
        <v>124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83</v>
      </c>
      <c r="BK149" s="239">
        <f>ROUND(I149*H149,3)</f>
        <v>0</v>
      </c>
      <c r="BL149" s="14" t="s">
        <v>130</v>
      </c>
      <c r="BM149" s="237" t="s">
        <v>181</v>
      </c>
    </row>
    <row r="150" s="2" customFormat="1" ht="33" customHeight="1">
      <c r="A150" s="35"/>
      <c r="B150" s="36"/>
      <c r="C150" s="226" t="s">
        <v>182</v>
      </c>
      <c r="D150" s="226" t="s">
        <v>126</v>
      </c>
      <c r="E150" s="227" t="s">
        <v>183</v>
      </c>
      <c r="F150" s="228" t="s">
        <v>184</v>
      </c>
      <c r="G150" s="229" t="s">
        <v>129</v>
      </c>
      <c r="H150" s="230">
        <v>37.246000000000002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40</v>
      </c>
      <c r="O150" s="94"/>
      <c r="P150" s="235">
        <f>O150*H150</f>
        <v>0</v>
      </c>
      <c r="Q150" s="235">
        <v>0.011350000000000001</v>
      </c>
      <c r="R150" s="235">
        <f>Q150*H150</f>
        <v>0.42274210000000007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130</v>
      </c>
      <c r="AT150" s="237" t="s">
        <v>126</v>
      </c>
      <c r="AU150" s="237" t="s">
        <v>83</v>
      </c>
      <c r="AY150" s="14" t="s">
        <v>124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83</v>
      </c>
      <c r="BK150" s="239">
        <f>ROUND(I150*H150,3)</f>
        <v>0</v>
      </c>
      <c r="BL150" s="14" t="s">
        <v>130</v>
      </c>
      <c r="BM150" s="237" t="s">
        <v>185</v>
      </c>
    </row>
    <row r="151" s="2" customFormat="1" ht="33" customHeight="1">
      <c r="A151" s="35"/>
      <c r="B151" s="36"/>
      <c r="C151" s="226" t="s">
        <v>186</v>
      </c>
      <c r="D151" s="226" t="s">
        <v>126</v>
      </c>
      <c r="E151" s="227" t="s">
        <v>187</v>
      </c>
      <c r="F151" s="228" t="s">
        <v>188</v>
      </c>
      <c r="G151" s="229" t="s">
        <v>129</v>
      </c>
      <c r="H151" s="230">
        <v>24.481999999999999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40</v>
      </c>
      <c r="O151" s="94"/>
      <c r="P151" s="235">
        <f>O151*H151</f>
        <v>0</v>
      </c>
      <c r="Q151" s="235">
        <v>0.01047</v>
      </c>
      <c r="R151" s="235">
        <f>Q151*H151</f>
        <v>0.25632653999999999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130</v>
      </c>
      <c r="AT151" s="237" t="s">
        <v>126</v>
      </c>
      <c r="AU151" s="237" t="s">
        <v>83</v>
      </c>
      <c r="AY151" s="14" t="s">
        <v>124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83</v>
      </c>
      <c r="BK151" s="239">
        <f>ROUND(I151*H151,3)</f>
        <v>0</v>
      </c>
      <c r="BL151" s="14" t="s">
        <v>130</v>
      </c>
      <c r="BM151" s="237" t="s">
        <v>189</v>
      </c>
    </row>
    <row r="152" s="2" customFormat="1" ht="33" customHeight="1">
      <c r="A152" s="35"/>
      <c r="B152" s="36"/>
      <c r="C152" s="226" t="s">
        <v>190</v>
      </c>
      <c r="D152" s="226" t="s">
        <v>126</v>
      </c>
      <c r="E152" s="227" t="s">
        <v>191</v>
      </c>
      <c r="F152" s="228" t="s">
        <v>192</v>
      </c>
      <c r="G152" s="229" t="s">
        <v>129</v>
      </c>
      <c r="H152" s="230">
        <v>254.685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40</v>
      </c>
      <c r="O152" s="94"/>
      <c r="P152" s="235">
        <f>O152*H152</f>
        <v>0</v>
      </c>
      <c r="Q152" s="235">
        <v>0.02759</v>
      </c>
      <c r="R152" s="235">
        <f>Q152*H152</f>
        <v>7.0267591500000002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130</v>
      </c>
      <c r="AT152" s="237" t="s">
        <v>126</v>
      </c>
      <c r="AU152" s="237" t="s">
        <v>83</v>
      </c>
      <c r="AY152" s="14" t="s">
        <v>124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83</v>
      </c>
      <c r="BK152" s="239">
        <f>ROUND(I152*H152,3)</f>
        <v>0</v>
      </c>
      <c r="BL152" s="14" t="s">
        <v>130</v>
      </c>
      <c r="BM152" s="237" t="s">
        <v>193</v>
      </c>
    </row>
    <row r="153" s="2" customFormat="1" ht="24.15" customHeight="1">
      <c r="A153" s="35"/>
      <c r="B153" s="36"/>
      <c r="C153" s="226" t="s">
        <v>194</v>
      </c>
      <c r="D153" s="226" t="s">
        <v>126</v>
      </c>
      <c r="E153" s="227" t="s">
        <v>195</v>
      </c>
      <c r="F153" s="228" t="s">
        <v>196</v>
      </c>
      <c r="G153" s="229" t="s">
        <v>129</v>
      </c>
      <c r="H153" s="230">
        <v>9.2309999999999999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40</v>
      </c>
      <c r="O153" s="94"/>
      <c r="P153" s="235">
        <f>O153*H153</f>
        <v>0</v>
      </c>
      <c r="Q153" s="235">
        <v>0.018630000000000001</v>
      </c>
      <c r="R153" s="235">
        <f>Q153*H153</f>
        <v>0.17197353000000001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130</v>
      </c>
      <c r="AT153" s="237" t="s">
        <v>126</v>
      </c>
      <c r="AU153" s="237" t="s">
        <v>83</v>
      </c>
      <c r="AY153" s="14" t="s">
        <v>124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83</v>
      </c>
      <c r="BK153" s="239">
        <f>ROUND(I153*H153,3)</f>
        <v>0</v>
      </c>
      <c r="BL153" s="14" t="s">
        <v>130</v>
      </c>
      <c r="BM153" s="237" t="s">
        <v>197</v>
      </c>
    </row>
    <row r="154" s="2" customFormat="1" ht="37.8" customHeight="1">
      <c r="A154" s="35"/>
      <c r="B154" s="36"/>
      <c r="C154" s="226" t="s">
        <v>198</v>
      </c>
      <c r="D154" s="226" t="s">
        <v>126</v>
      </c>
      <c r="E154" s="227" t="s">
        <v>199</v>
      </c>
      <c r="F154" s="228" t="s">
        <v>200</v>
      </c>
      <c r="G154" s="229" t="s">
        <v>129</v>
      </c>
      <c r="H154" s="230">
        <v>24.481999999999999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40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130</v>
      </c>
      <c r="AT154" s="237" t="s">
        <v>126</v>
      </c>
      <c r="AU154" s="237" t="s">
        <v>83</v>
      </c>
      <c r="AY154" s="14" t="s">
        <v>124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83</v>
      </c>
      <c r="BK154" s="239">
        <f>ROUND(I154*H154,3)</f>
        <v>0</v>
      </c>
      <c r="BL154" s="14" t="s">
        <v>130</v>
      </c>
      <c r="BM154" s="237" t="s">
        <v>201</v>
      </c>
    </row>
    <row r="155" s="2" customFormat="1" ht="24.15" customHeight="1">
      <c r="A155" s="35"/>
      <c r="B155" s="36"/>
      <c r="C155" s="226" t="s">
        <v>202</v>
      </c>
      <c r="D155" s="226" t="s">
        <v>126</v>
      </c>
      <c r="E155" s="227" t="s">
        <v>203</v>
      </c>
      <c r="F155" s="228" t="s">
        <v>204</v>
      </c>
      <c r="G155" s="229" t="s">
        <v>150</v>
      </c>
      <c r="H155" s="230">
        <v>11.16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40</v>
      </c>
      <c r="O155" s="94"/>
      <c r="P155" s="235">
        <f>O155*H155</f>
        <v>0</v>
      </c>
      <c r="Q155" s="235">
        <v>0.0079399999999999991</v>
      </c>
      <c r="R155" s="235">
        <f>Q155*H155</f>
        <v>0.088610399999999992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130</v>
      </c>
      <c r="AT155" s="237" t="s">
        <v>126</v>
      </c>
      <c r="AU155" s="237" t="s">
        <v>83</v>
      </c>
      <c r="AY155" s="14" t="s">
        <v>124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83</v>
      </c>
      <c r="BK155" s="239">
        <f>ROUND(I155*H155,3)</f>
        <v>0</v>
      </c>
      <c r="BL155" s="14" t="s">
        <v>130</v>
      </c>
      <c r="BM155" s="237" t="s">
        <v>205</v>
      </c>
    </row>
    <row r="156" s="2" customFormat="1" ht="37.8" customHeight="1">
      <c r="A156" s="35"/>
      <c r="B156" s="36"/>
      <c r="C156" s="240" t="s">
        <v>7</v>
      </c>
      <c r="D156" s="240" t="s">
        <v>132</v>
      </c>
      <c r="E156" s="241" t="s">
        <v>206</v>
      </c>
      <c r="F156" s="242" t="s">
        <v>207</v>
      </c>
      <c r="G156" s="243" t="s">
        <v>150</v>
      </c>
      <c r="H156" s="244">
        <v>11.16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40</v>
      </c>
      <c r="O156" s="94"/>
      <c r="P156" s="235">
        <f>O156*H156</f>
        <v>0</v>
      </c>
      <c r="Q156" s="235">
        <v>0.00097999999999999997</v>
      </c>
      <c r="R156" s="235">
        <f>Q156*H156</f>
        <v>0.0109368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135</v>
      </c>
      <c r="AT156" s="237" t="s">
        <v>132</v>
      </c>
      <c r="AU156" s="237" t="s">
        <v>83</v>
      </c>
      <c r="AY156" s="14" t="s">
        <v>124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83</v>
      </c>
      <c r="BK156" s="239">
        <f>ROUND(I156*H156,3)</f>
        <v>0</v>
      </c>
      <c r="BL156" s="14" t="s">
        <v>130</v>
      </c>
      <c r="BM156" s="237" t="s">
        <v>208</v>
      </c>
    </row>
    <row r="157" s="2" customFormat="1" ht="37.8" customHeight="1">
      <c r="A157" s="35"/>
      <c r="B157" s="36"/>
      <c r="C157" s="240" t="s">
        <v>209</v>
      </c>
      <c r="D157" s="240" t="s">
        <v>132</v>
      </c>
      <c r="E157" s="241" t="s">
        <v>210</v>
      </c>
      <c r="F157" s="242" t="s">
        <v>211</v>
      </c>
      <c r="G157" s="243" t="s">
        <v>212</v>
      </c>
      <c r="H157" s="244">
        <v>14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40</v>
      </c>
      <c r="O157" s="94"/>
      <c r="P157" s="235">
        <f>O157*H157</f>
        <v>0</v>
      </c>
      <c r="Q157" s="235">
        <v>0.00010000000000000001</v>
      </c>
      <c r="R157" s="235">
        <f>Q157*H157</f>
        <v>0.0014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135</v>
      </c>
      <c r="AT157" s="237" t="s">
        <v>132</v>
      </c>
      <c r="AU157" s="237" t="s">
        <v>83</v>
      </c>
      <c r="AY157" s="14" t="s">
        <v>124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83</v>
      </c>
      <c r="BK157" s="239">
        <f>ROUND(I157*H157,3)</f>
        <v>0</v>
      </c>
      <c r="BL157" s="14" t="s">
        <v>130</v>
      </c>
      <c r="BM157" s="237" t="s">
        <v>213</v>
      </c>
    </row>
    <row r="158" s="12" customFormat="1" ht="22.8" customHeight="1">
      <c r="A158" s="12"/>
      <c r="B158" s="210"/>
      <c r="C158" s="211"/>
      <c r="D158" s="212" t="s">
        <v>73</v>
      </c>
      <c r="E158" s="224" t="s">
        <v>162</v>
      </c>
      <c r="F158" s="224" t="s">
        <v>214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SUM(P159:P183)</f>
        <v>0</v>
      </c>
      <c r="Q158" s="218"/>
      <c r="R158" s="219">
        <f>SUM(R159:R183)</f>
        <v>16.564038199999999</v>
      </c>
      <c r="S158" s="218"/>
      <c r="T158" s="220">
        <f>SUM(T159:T183)</f>
        <v>5.4922819999999994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79</v>
      </c>
      <c r="AT158" s="222" t="s">
        <v>73</v>
      </c>
      <c r="AU158" s="222" t="s">
        <v>79</v>
      </c>
      <c r="AY158" s="221" t="s">
        <v>124</v>
      </c>
      <c r="BK158" s="223">
        <f>SUM(BK159:BK183)</f>
        <v>0</v>
      </c>
    </row>
    <row r="159" s="2" customFormat="1" ht="33" customHeight="1">
      <c r="A159" s="35"/>
      <c r="B159" s="36"/>
      <c r="C159" s="226" t="s">
        <v>215</v>
      </c>
      <c r="D159" s="226" t="s">
        <v>126</v>
      </c>
      <c r="E159" s="227" t="s">
        <v>216</v>
      </c>
      <c r="F159" s="228" t="s">
        <v>217</v>
      </c>
      <c r="G159" s="229" t="s">
        <v>129</v>
      </c>
      <c r="H159" s="230">
        <v>321.07499999999999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40</v>
      </c>
      <c r="O159" s="94"/>
      <c r="P159" s="235">
        <f>O159*H159</f>
        <v>0</v>
      </c>
      <c r="Q159" s="235">
        <v>0.02572</v>
      </c>
      <c r="R159" s="235">
        <f>Q159*H159</f>
        <v>8.2580489999999998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130</v>
      </c>
      <c r="AT159" s="237" t="s">
        <v>126</v>
      </c>
      <c r="AU159" s="237" t="s">
        <v>83</v>
      </c>
      <c r="AY159" s="14" t="s">
        <v>124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83</v>
      </c>
      <c r="BK159" s="239">
        <f>ROUND(I159*H159,3)</f>
        <v>0</v>
      </c>
      <c r="BL159" s="14" t="s">
        <v>130</v>
      </c>
      <c r="BM159" s="237" t="s">
        <v>218</v>
      </c>
    </row>
    <row r="160" s="2" customFormat="1" ht="44.25" customHeight="1">
      <c r="A160" s="35"/>
      <c r="B160" s="36"/>
      <c r="C160" s="226" t="s">
        <v>219</v>
      </c>
      <c r="D160" s="226" t="s">
        <v>126</v>
      </c>
      <c r="E160" s="227" t="s">
        <v>220</v>
      </c>
      <c r="F160" s="228" t="s">
        <v>221</v>
      </c>
      <c r="G160" s="229" t="s">
        <v>129</v>
      </c>
      <c r="H160" s="230">
        <v>321.07499999999999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40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130</v>
      </c>
      <c r="AT160" s="237" t="s">
        <v>126</v>
      </c>
      <c r="AU160" s="237" t="s">
        <v>83</v>
      </c>
      <c r="AY160" s="14" t="s">
        <v>124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83</v>
      </c>
      <c r="BK160" s="239">
        <f>ROUND(I160*H160,3)</f>
        <v>0</v>
      </c>
      <c r="BL160" s="14" t="s">
        <v>130</v>
      </c>
      <c r="BM160" s="237" t="s">
        <v>222</v>
      </c>
    </row>
    <row r="161" s="2" customFormat="1" ht="33" customHeight="1">
      <c r="A161" s="35"/>
      <c r="B161" s="36"/>
      <c r="C161" s="226" t="s">
        <v>223</v>
      </c>
      <c r="D161" s="226" t="s">
        <v>126</v>
      </c>
      <c r="E161" s="227" t="s">
        <v>224</v>
      </c>
      <c r="F161" s="228" t="s">
        <v>225</v>
      </c>
      <c r="G161" s="229" t="s">
        <v>129</v>
      </c>
      <c r="H161" s="230">
        <v>321.07499999999999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40</v>
      </c>
      <c r="O161" s="94"/>
      <c r="P161" s="235">
        <f>O161*H161</f>
        <v>0</v>
      </c>
      <c r="Q161" s="235">
        <v>0.02572</v>
      </c>
      <c r="R161" s="235">
        <f>Q161*H161</f>
        <v>8.2580489999999998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130</v>
      </c>
      <c r="AT161" s="237" t="s">
        <v>126</v>
      </c>
      <c r="AU161" s="237" t="s">
        <v>83</v>
      </c>
      <c r="AY161" s="14" t="s">
        <v>124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83</v>
      </c>
      <c r="BK161" s="239">
        <f>ROUND(I161*H161,3)</f>
        <v>0</v>
      </c>
      <c r="BL161" s="14" t="s">
        <v>130</v>
      </c>
      <c r="BM161" s="237" t="s">
        <v>226</v>
      </c>
    </row>
    <row r="162" s="2" customFormat="1" ht="16.5" customHeight="1">
      <c r="A162" s="35"/>
      <c r="B162" s="36"/>
      <c r="C162" s="226" t="s">
        <v>227</v>
      </c>
      <c r="D162" s="226" t="s">
        <v>126</v>
      </c>
      <c r="E162" s="227" t="s">
        <v>228</v>
      </c>
      <c r="F162" s="228" t="s">
        <v>229</v>
      </c>
      <c r="G162" s="229" t="s">
        <v>150</v>
      </c>
      <c r="H162" s="230">
        <v>64.954999999999998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40</v>
      </c>
      <c r="O162" s="94"/>
      <c r="P162" s="235">
        <f>O162*H162</f>
        <v>0</v>
      </c>
      <c r="Q162" s="235">
        <v>0.00019000000000000001</v>
      </c>
      <c r="R162" s="235">
        <f>Q162*H162</f>
        <v>0.01234145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130</v>
      </c>
      <c r="AT162" s="237" t="s">
        <v>126</v>
      </c>
      <c r="AU162" s="237" t="s">
        <v>83</v>
      </c>
      <c r="AY162" s="14" t="s">
        <v>124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83</v>
      </c>
      <c r="BK162" s="239">
        <f>ROUND(I162*H162,3)</f>
        <v>0</v>
      </c>
      <c r="BL162" s="14" t="s">
        <v>130</v>
      </c>
      <c r="BM162" s="237" t="s">
        <v>230</v>
      </c>
    </row>
    <row r="163" s="2" customFormat="1" ht="16.5" customHeight="1">
      <c r="A163" s="35"/>
      <c r="B163" s="36"/>
      <c r="C163" s="226" t="s">
        <v>231</v>
      </c>
      <c r="D163" s="226" t="s">
        <v>126</v>
      </c>
      <c r="E163" s="227" t="s">
        <v>232</v>
      </c>
      <c r="F163" s="228" t="s">
        <v>233</v>
      </c>
      <c r="G163" s="229" t="s">
        <v>150</v>
      </c>
      <c r="H163" s="230">
        <v>64.954999999999998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40</v>
      </c>
      <c r="O163" s="94"/>
      <c r="P163" s="235">
        <f>O163*H163</f>
        <v>0</v>
      </c>
      <c r="Q163" s="235">
        <v>0.00029</v>
      </c>
      <c r="R163" s="235">
        <f>Q163*H163</f>
        <v>0.018836949999999998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130</v>
      </c>
      <c r="AT163" s="237" t="s">
        <v>126</v>
      </c>
      <c r="AU163" s="237" t="s">
        <v>83</v>
      </c>
      <c r="AY163" s="14" t="s">
        <v>124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83</v>
      </c>
      <c r="BK163" s="239">
        <f>ROUND(I163*H163,3)</f>
        <v>0</v>
      </c>
      <c r="BL163" s="14" t="s">
        <v>130</v>
      </c>
      <c r="BM163" s="237" t="s">
        <v>234</v>
      </c>
    </row>
    <row r="164" s="2" customFormat="1" ht="16.5" customHeight="1">
      <c r="A164" s="35"/>
      <c r="B164" s="36"/>
      <c r="C164" s="226" t="s">
        <v>235</v>
      </c>
      <c r="D164" s="226" t="s">
        <v>126</v>
      </c>
      <c r="E164" s="227" t="s">
        <v>236</v>
      </c>
      <c r="F164" s="228" t="s">
        <v>237</v>
      </c>
      <c r="G164" s="229" t="s">
        <v>150</v>
      </c>
      <c r="H164" s="230">
        <v>57.340000000000003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40</v>
      </c>
      <c r="O164" s="94"/>
      <c r="P164" s="235">
        <f>O164*H164</f>
        <v>0</v>
      </c>
      <c r="Q164" s="235">
        <v>3.0000000000000001E-05</v>
      </c>
      <c r="R164" s="235">
        <f>Q164*H164</f>
        <v>0.0017202000000000001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130</v>
      </c>
      <c r="AT164" s="237" t="s">
        <v>126</v>
      </c>
      <c r="AU164" s="237" t="s">
        <v>83</v>
      </c>
      <c r="AY164" s="14" t="s">
        <v>124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83</v>
      </c>
      <c r="BK164" s="239">
        <f>ROUND(I164*H164,3)</f>
        <v>0</v>
      </c>
      <c r="BL164" s="14" t="s">
        <v>130</v>
      </c>
      <c r="BM164" s="237" t="s">
        <v>238</v>
      </c>
    </row>
    <row r="165" s="2" customFormat="1" ht="21.75" customHeight="1">
      <c r="A165" s="35"/>
      <c r="B165" s="36"/>
      <c r="C165" s="226" t="s">
        <v>239</v>
      </c>
      <c r="D165" s="226" t="s">
        <v>126</v>
      </c>
      <c r="E165" s="227" t="s">
        <v>240</v>
      </c>
      <c r="F165" s="228" t="s">
        <v>241</v>
      </c>
      <c r="G165" s="229" t="s">
        <v>150</v>
      </c>
      <c r="H165" s="230">
        <v>19.530000000000001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40</v>
      </c>
      <c r="O165" s="94"/>
      <c r="P165" s="235">
        <f>O165*H165</f>
        <v>0</v>
      </c>
      <c r="Q165" s="235">
        <v>0.00010000000000000001</v>
      </c>
      <c r="R165" s="235">
        <f>Q165*H165</f>
        <v>0.0019530000000000003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130</v>
      </c>
      <c r="AT165" s="237" t="s">
        <v>126</v>
      </c>
      <c r="AU165" s="237" t="s">
        <v>83</v>
      </c>
      <c r="AY165" s="14" t="s">
        <v>124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83</v>
      </c>
      <c r="BK165" s="239">
        <f>ROUND(I165*H165,3)</f>
        <v>0</v>
      </c>
      <c r="BL165" s="14" t="s">
        <v>130</v>
      </c>
      <c r="BM165" s="237" t="s">
        <v>242</v>
      </c>
    </row>
    <row r="166" s="2" customFormat="1" ht="16.5" customHeight="1">
      <c r="A166" s="35"/>
      <c r="B166" s="36"/>
      <c r="C166" s="226" t="s">
        <v>243</v>
      </c>
      <c r="D166" s="226" t="s">
        <v>126</v>
      </c>
      <c r="E166" s="227" t="s">
        <v>244</v>
      </c>
      <c r="F166" s="228" t="s">
        <v>245</v>
      </c>
      <c r="G166" s="229" t="s">
        <v>150</v>
      </c>
      <c r="H166" s="230">
        <v>4.5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40</v>
      </c>
      <c r="O166" s="94"/>
      <c r="P166" s="235">
        <f>O166*H166</f>
        <v>0</v>
      </c>
      <c r="Q166" s="235">
        <v>0.00025999999999999998</v>
      </c>
      <c r="R166" s="235">
        <f>Q166*H166</f>
        <v>0.0011699999999999998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130</v>
      </c>
      <c r="AT166" s="237" t="s">
        <v>126</v>
      </c>
      <c r="AU166" s="237" t="s">
        <v>83</v>
      </c>
      <c r="AY166" s="14" t="s">
        <v>124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83</v>
      </c>
      <c r="BK166" s="239">
        <f>ROUND(I166*H166,3)</f>
        <v>0</v>
      </c>
      <c r="BL166" s="14" t="s">
        <v>130</v>
      </c>
      <c r="BM166" s="237" t="s">
        <v>246</v>
      </c>
    </row>
    <row r="167" s="2" customFormat="1" ht="24.15" customHeight="1">
      <c r="A167" s="35"/>
      <c r="B167" s="36"/>
      <c r="C167" s="226" t="s">
        <v>247</v>
      </c>
      <c r="D167" s="226" t="s">
        <v>126</v>
      </c>
      <c r="E167" s="227" t="s">
        <v>248</v>
      </c>
      <c r="F167" s="228" t="s">
        <v>249</v>
      </c>
      <c r="G167" s="229" t="s">
        <v>150</v>
      </c>
      <c r="H167" s="230">
        <v>51.82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40</v>
      </c>
      <c r="O167" s="94"/>
      <c r="P167" s="235">
        <f>O167*H167</f>
        <v>0</v>
      </c>
      <c r="Q167" s="235">
        <v>0.00023000000000000001</v>
      </c>
      <c r="R167" s="235">
        <f>Q167*H167</f>
        <v>0.0119186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130</v>
      </c>
      <c r="AT167" s="237" t="s">
        <v>126</v>
      </c>
      <c r="AU167" s="237" t="s">
        <v>83</v>
      </c>
      <c r="AY167" s="14" t="s">
        <v>124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83</v>
      </c>
      <c r="BK167" s="239">
        <f>ROUND(I167*H167,3)</f>
        <v>0</v>
      </c>
      <c r="BL167" s="14" t="s">
        <v>130</v>
      </c>
      <c r="BM167" s="237" t="s">
        <v>250</v>
      </c>
    </row>
    <row r="168" s="2" customFormat="1" ht="33" customHeight="1">
      <c r="A168" s="35"/>
      <c r="B168" s="36"/>
      <c r="C168" s="226" t="s">
        <v>251</v>
      </c>
      <c r="D168" s="226" t="s">
        <v>126</v>
      </c>
      <c r="E168" s="227" t="s">
        <v>252</v>
      </c>
      <c r="F168" s="228" t="s">
        <v>253</v>
      </c>
      <c r="G168" s="229" t="s">
        <v>129</v>
      </c>
      <c r="H168" s="230">
        <v>3.9660000000000002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40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0.02</v>
      </c>
      <c r="T168" s="236">
        <f>S168*H168</f>
        <v>0.079320000000000002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130</v>
      </c>
      <c r="AT168" s="237" t="s">
        <v>126</v>
      </c>
      <c r="AU168" s="237" t="s">
        <v>83</v>
      </c>
      <c r="AY168" s="14" t="s">
        <v>124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83</v>
      </c>
      <c r="BK168" s="239">
        <f>ROUND(I168*H168,3)</f>
        <v>0</v>
      </c>
      <c r="BL168" s="14" t="s">
        <v>130</v>
      </c>
      <c r="BM168" s="237" t="s">
        <v>254</v>
      </c>
    </row>
    <row r="169" s="2" customFormat="1" ht="24.15" customHeight="1">
      <c r="A169" s="35"/>
      <c r="B169" s="36"/>
      <c r="C169" s="226" t="s">
        <v>255</v>
      </c>
      <c r="D169" s="226" t="s">
        <v>126</v>
      </c>
      <c r="E169" s="227" t="s">
        <v>256</v>
      </c>
      <c r="F169" s="228" t="s">
        <v>257</v>
      </c>
      <c r="G169" s="229" t="s">
        <v>212</v>
      </c>
      <c r="H169" s="230">
        <v>14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40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0.012</v>
      </c>
      <c r="T169" s="236">
        <f>S169*H169</f>
        <v>0.16800000000000001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130</v>
      </c>
      <c r="AT169" s="237" t="s">
        <v>126</v>
      </c>
      <c r="AU169" s="237" t="s">
        <v>83</v>
      </c>
      <c r="AY169" s="14" t="s">
        <v>124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83</v>
      </c>
      <c r="BK169" s="239">
        <f>ROUND(I169*H169,3)</f>
        <v>0</v>
      </c>
      <c r="BL169" s="14" t="s">
        <v>130</v>
      </c>
      <c r="BM169" s="237" t="s">
        <v>258</v>
      </c>
    </row>
    <row r="170" s="2" customFormat="1" ht="24.15" customHeight="1">
      <c r="A170" s="35"/>
      <c r="B170" s="36"/>
      <c r="C170" s="226" t="s">
        <v>259</v>
      </c>
      <c r="D170" s="226" t="s">
        <v>126</v>
      </c>
      <c r="E170" s="227" t="s">
        <v>260</v>
      </c>
      <c r="F170" s="228" t="s">
        <v>261</v>
      </c>
      <c r="G170" s="229" t="s">
        <v>212</v>
      </c>
      <c r="H170" s="230">
        <v>1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40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0.024</v>
      </c>
      <c r="T170" s="236">
        <f>S170*H170</f>
        <v>0.024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130</v>
      </c>
      <c r="AT170" s="237" t="s">
        <v>126</v>
      </c>
      <c r="AU170" s="237" t="s">
        <v>83</v>
      </c>
      <c r="AY170" s="14" t="s">
        <v>124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83</v>
      </c>
      <c r="BK170" s="239">
        <f>ROUND(I170*H170,3)</f>
        <v>0</v>
      </c>
      <c r="BL170" s="14" t="s">
        <v>130</v>
      </c>
      <c r="BM170" s="237" t="s">
        <v>262</v>
      </c>
    </row>
    <row r="171" s="2" customFormat="1" ht="24.15" customHeight="1">
      <c r="A171" s="35"/>
      <c r="B171" s="36"/>
      <c r="C171" s="226" t="s">
        <v>263</v>
      </c>
      <c r="D171" s="226" t="s">
        <v>126</v>
      </c>
      <c r="E171" s="227" t="s">
        <v>264</v>
      </c>
      <c r="F171" s="228" t="s">
        <v>265</v>
      </c>
      <c r="G171" s="229" t="s">
        <v>212</v>
      </c>
      <c r="H171" s="230">
        <v>1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40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0.027</v>
      </c>
      <c r="T171" s="236">
        <f>S171*H171</f>
        <v>0.027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130</v>
      </c>
      <c r="AT171" s="237" t="s">
        <v>126</v>
      </c>
      <c r="AU171" s="237" t="s">
        <v>83</v>
      </c>
      <c r="AY171" s="14" t="s">
        <v>124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83</v>
      </c>
      <c r="BK171" s="239">
        <f>ROUND(I171*H171,3)</f>
        <v>0</v>
      </c>
      <c r="BL171" s="14" t="s">
        <v>130</v>
      </c>
      <c r="BM171" s="237" t="s">
        <v>266</v>
      </c>
    </row>
    <row r="172" s="2" customFormat="1" ht="24.15" customHeight="1">
      <c r="A172" s="35"/>
      <c r="B172" s="36"/>
      <c r="C172" s="226" t="s">
        <v>267</v>
      </c>
      <c r="D172" s="226" t="s">
        <v>126</v>
      </c>
      <c r="E172" s="227" t="s">
        <v>268</v>
      </c>
      <c r="F172" s="228" t="s">
        <v>269</v>
      </c>
      <c r="G172" s="229" t="s">
        <v>129</v>
      </c>
      <c r="H172" s="230">
        <v>1.3040000000000001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40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0.074999999999999997</v>
      </c>
      <c r="T172" s="236">
        <f>S172*H172</f>
        <v>0.097799999999999998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130</v>
      </c>
      <c r="AT172" s="237" t="s">
        <v>126</v>
      </c>
      <c r="AU172" s="237" t="s">
        <v>83</v>
      </c>
      <c r="AY172" s="14" t="s">
        <v>124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83</v>
      </c>
      <c r="BK172" s="239">
        <f>ROUND(I172*H172,3)</f>
        <v>0</v>
      </c>
      <c r="BL172" s="14" t="s">
        <v>130</v>
      </c>
      <c r="BM172" s="237" t="s">
        <v>270</v>
      </c>
    </row>
    <row r="173" s="2" customFormat="1" ht="24.15" customHeight="1">
      <c r="A173" s="35"/>
      <c r="B173" s="36"/>
      <c r="C173" s="226" t="s">
        <v>271</v>
      </c>
      <c r="D173" s="226" t="s">
        <v>126</v>
      </c>
      <c r="E173" s="227" t="s">
        <v>272</v>
      </c>
      <c r="F173" s="228" t="s">
        <v>273</v>
      </c>
      <c r="G173" s="229" t="s">
        <v>129</v>
      </c>
      <c r="H173" s="230">
        <v>1.014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40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0.062</v>
      </c>
      <c r="T173" s="236">
        <f>S173*H173</f>
        <v>0.062868000000000007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130</v>
      </c>
      <c r="AT173" s="237" t="s">
        <v>126</v>
      </c>
      <c r="AU173" s="237" t="s">
        <v>83</v>
      </c>
      <c r="AY173" s="14" t="s">
        <v>124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83</v>
      </c>
      <c r="BK173" s="239">
        <f>ROUND(I173*H173,3)</f>
        <v>0</v>
      </c>
      <c r="BL173" s="14" t="s">
        <v>130</v>
      </c>
      <c r="BM173" s="237" t="s">
        <v>274</v>
      </c>
    </row>
    <row r="174" s="2" customFormat="1" ht="24.15" customHeight="1">
      <c r="A174" s="35"/>
      <c r="B174" s="36"/>
      <c r="C174" s="226" t="s">
        <v>275</v>
      </c>
      <c r="D174" s="226" t="s">
        <v>126</v>
      </c>
      <c r="E174" s="227" t="s">
        <v>276</v>
      </c>
      <c r="F174" s="228" t="s">
        <v>277</v>
      </c>
      <c r="G174" s="229" t="s">
        <v>129</v>
      </c>
      <c r="H174" s="230">
        <v>10.08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40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0.053999999999999999</v>
      </c>
      <c r="T174" s="236">
        <f>S174*H174</f>
        <v>0.54432000000000003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130</v>
      </c>
      <c r="AT174" s="237" t="s">
        <v>126</v>
      </c>
      <c r="AU174" s="237" t="s">
        <v>83</v>
      </c>
      <c r="AY174" s="14" t="s">
        <v>124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83</v>
      </c>
      <c r="BK174" s="239">
        <f>ROUND(I174*H174,3)</f>
        <v>0</v>
      </c>
      <c r="BL174" s="14" t="s">
        <v>130</v>
      </c>
      <c r="BM174" s="237" t="s">
        <v>278</v>
      </c>
    </row>
    <row r="175" s="2" customFormat="1" ht="24.15" customHeight="1">
      <c r="A175" s="35"/>
      <c r="B175" s="36"/>
      <c r="C175" s="226" t="s">
        <v>279</v>
      </c>
      <c r="D175" s="226" t="s">
        <v>126</v>
      </c>
      <c r="E175" s="227" t="s">
        <v>280</v>
      </c>
      <c r="F175" s="228" t="s">
        <v>281</v>
      </c>
      <c r="G175" s="229" t="s">
        <v>129</v>
      </c>
      <c r="H175" s="230">
        <v>1.8899999999999999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40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0.087999999999999995</v>
      </c>
      <c r="T175" s="236">
        <f>S175*H175</f>
        <v>0.16632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130</v>
      </c>
      <c r="AT175" s="237" t="s">
        <v>126</v>
      </c>
      <c r="AU175" s="237" t="s">
        <v>83</v>
      </c>
      <c r="AY175" s="14" t="s">
        <v>124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83</v>
      </c>
      <c r="BK175" s="239">
        <f>ROUND(I175*H175,3)</f>
        <v>0</v>
      </c>
      <c r="BL175" s="14" t="s">
        <v>130</v>
      </c>
      <c r="BM175" s="237" t="s">
        <v>282</v>
      </c>
    </row>
    <row r="176" s="2" customFormat="1" ht="24.15" customHeight="1">
      <c r="A176" s="35"/>
      <c r="B176" s="36"/>
      <c r="C176" s="226" t="s">
        <v>283</v>
      </c>
      <c r="D176" s="226" t="s">
        <v>126</v>
      </c>
      <c r="E176" s="227" t="s">
        <v>284</v>
      </c>
      <c r="F176" s="228" t="s">
        <v>285</v>
      </c>
      <c r="G176" s="229" t="s">
        <v>129</v>
      </c>
      <c r="H176" s="230">
        <v>4.0220000000000002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40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0.067000000000000004</v>
      </c>
      <c r="T176" s="236">
        <f>S176*H176</f>
        <v>0.26947400000000005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130</v>
      </c>
      <c r="AT176" s="237" t="s">
        <v>126</v>
      </c>
      <c r="AU176" s="237" t="s">
        <v>83</v>
      </c>
      <c r="AY176" s="14" t="s">
        <v>124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83</v>
      </c>
      <c r="BK176" s="239">
        <f>ROUND(I176*H176,3)</f>
        <v>0</v>
      </c>
      <c r="BL176" s="14" t="s">
        <v>130</v>
      </c>
      <c r="BM176" s="237" t="s">
        <v>286</v>
      </c>
    </row>
    <row r="177" s="2" customFormat="1" ht="24.15" customHeight="1">
      <c r="A177" s="35"/>
      <c r="B177" s="36"/>
      <c r="C177" s="226" t="s">
        <v>287</v>
      </c>
      <c r="D177" s="226" t="s">
        <v>126</v>
      </c>
      <c r="E177" s="227" t="s">
        <v>288</v>
      </c>
      <c r="F177" s="228" t="s">
        <v>289</v>
      </c>
      <c r="G177" s="229" t="s">
        <v>290</v>
      </c>
      <c r="H177" s="230">
        <v>0.56200000000000006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40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1.875</v>
      </c>
      <c r="T177" s="236">
        <f>S177*H177</f>
        <v>1.0537500000000002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130</v>
      </c>
      <c r="AT177" s="237" t="s">
        <v>126</v>
      </c>
      <c r="AU177" s="237" t="s">
        <v>83</v>
      </c>
      <c r="AY177" s="14" t="s">
        <v>124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83</v>
      </c>
      <c r="BK177" s="239">
        <f>ROUND(I177*H177,3)</f>
        <v>0</v>
      </c>
      <c r="BL177" s="14" t="s">
        <v>130</v>
      </c>
      <c r="BM177" s="237" t="s">
        <v>291</v>
      </c>
    </row>
    <row r="178" s="2" customFormat="1" ht="37.8" customHeight="1">
      <c r="A178" s="35"/>
      <c r="B178" s="36"/>
      <c r="C178" s="226" t="s">
        <v>292</v>
      </c>
      <c r="D178" s="226" t="s">
        <v>126</v>
      </c>
      <c r="E178" s="227" t="s">
        <v>293</v>
      </c>
      <c r="F178" s="228" t="s">
        <v>294</v>
      </c>
      <c r="G178" s="229" t="s">
        <v>129</v>
      </c>
      <c r="H178" s="230">
        <v>299.94299999999998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40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0.01</v>
      </c>
      <c r="T178" s="236">
        <f>S178*H178</f>
        <v>2.9994299999999998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130</v>
      </c>
      <c r="AT178" s="237" t="s">
        <v>126</v>
      </c>
      <c r="AU178" s="237" t="s">
        <v>83</v>
      </c>
      <c r="AY178" s="14" t="s">
        <v>124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83</v>
      </c>
      <c r="BK178" s="239">
        <f>ROUND(I178*H178,3)</f>
        <v>0</v>
      </c>
      <c r="BL178" s="14" t="s">
        <v>130</v>
      </c>
      <c r="BM178" s="237" t="s">
        <v>295</v>
      </c>
    </row>
    <row r="179" s="2" customFormat="1" ht="21.75" customHeight="1">
      <c r="A179" s="35"/>
      <c r="B179" s="36"/>
      <c r="C179" s="226" t="s">
        <v>296</v>
      </c>
      <c r="D179" s="226" t="s">
        <v>126</v>
      </c>
      <c r="E179" s="227" t="s">
        <v>297</v>
      </c>
      <c r="F179" s="228" t="s">
        <v>298</v>
      </c>
      <c r="G179" s="229" t="s">
        <v>299</v>
      </c>
      <c r="H179" s="230">
        <v>5.6680000000000001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40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130</v>
      </c>
      <c r="AT179" s="237" t="s">
        <v>126</v>
      </c>
      <c r="AU179" s="237" t="s">
        <v>83</v>
      </c>
      <c r="AY179" s="14" t="s">
        <v>124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83</v>
      </c>
      <c r="BK179" s="239">
        <f>ROUND(I179*H179,3)</f>
        <v>0</v>
      </c>
      <c r="BL179" s="14" t="s">
        <v>130</v>
      </c>
      <c r="BM179" s="237" t="s">
        <v>300</v>
      </c>
    </row>
    <row r="180" s="2" customFormat="1" ht="24.15" customHeight="1">
      <c r="A180" s="35"/>
      <c r="B180" s="36"/>
      <c r="C180" s="226" t="s">
        <v>301</v>
      </c>
      <c r="D180" s="226" t="s">
        <v>126</v>
      </c>
      <c r="E180" s="227" t="s">
        <v>302</v>
      </c>
      <c r="F180" s="228" t="s">
        <v>303</v>
      </c>
      <c r="G180" s="229" t="s">
        <v>299</v>
      </c>
      <c r="H180" s="230">
        <v>170.03999999999999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40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130</v>
      </c>
      <c r="AT180" s="237" t="s">
        <v>126</v>
      </c>
      <c r="AU180" s="237" t="s">
        <v>83</v>
      </c>
      <c r="AY180" s="14" t="s">
        <v>124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83</v>
      </c>
      <c r="BK180" s="239">
        <f>ROUND(I180*H180,3)</f>
        <v>0</v>
      </c>
      <c r="BL180" s="14" t="s">
        <v>130</v>
      </c>
      <c r="BM180" s="237" t="s">
        <v>304</v>
      </c>
    </row>
    <row r="181" s="2" customFormat="1" ht="24.15" customHeight="1">
      <c r="A181" s="35"/>
      <c r="B181" s="36"/>
      <c r="C181" s="226" t="s">
        <v>305</v>
      </c>
      <c r="D181" s="226" t="s">
        <v>126</v>
      </c>
      <c r="E181" s="227" t="s">
        <v>306</v>
      </c>
      <c r="F181" s="228" t="s">
        <v>307</v>
      </c>
      <c r="G181" s="229" t="s">
        <v>299</v>
      </c>
      <c r="H181" s="230">
        <v>4.1319999999999997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40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130</v>
      </c>
      <c r="AT181" s="237" t="s">
        <v>126</v>
      </c>
      <c r="AU181" s="237" t="s">
        <v>83</v>
      </c>
      <c r="AY181" s="14" t="s">
        <v>124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83</v>
      </c>
      <c r="BK181" s="239">
        <f>ROUND(I181*H181,3)</f>
        <v>0</v>
      </c>
      <c r="BL181" s="14" t="s">
        <v>130</v>
      </c>
      <c r="BM181" s="237" t="s">
        <v>308</v>
      </c>
    </row>
    <row r="182" s="2" customFormat="1" ht="24.15" customHeight="1">
      <c r="A182" s="35"/>
      <c r="B182" s="36"/>
      <c r="C182" s="226" t="s">
        <v>309</v>
      </c>
      <c r="D182" s="226" t="s">
        <v>126</v>
      </c>
      <c r="E182" s="227" t="s">
        <v>310</v>
      </c>
      <c r="F182" s="228" t="s">
        <v>311</v>
      </c>
      <c r="G182" s="229" t="s">
        <v>299</v>
      </c>
      <c r="H182" s="230">
        <v>1.389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40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130</v>
      </c>
      <c r="AT182" s="237" t="s">
        <v>126</v>
      </c>
      <c r="AU182" s="237" t="s">
        <v>83</v>
      </c>
      <c r="AY182" s="14" t="s">
        <v>124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83</v>
      </c>
      <c r="BK182" s="239">
        <f>ROUND(I182*H182,3)</f>
        <v>0</v>
      </c>
      <c r="BL182" s="14" t="s">
        <v>130</v>
      </c>
      <c r="BM182" s="237" t="s">
        <v>312</v>
      </c>
    </row>
    <row r="183" s="2" customFormat="1" ht="24.15" customHeight="1">
      <c r="A183" s="35"/>
      <c r="B183" s="36"/>
      <c r="C183" s="226" t="s">
        <v>313</v>
      </c>
      <c r="D183" s="226" t="s">
        <v>126</v>
      </c>
      <c r="E183" s="227" t="s">
        <v>314</v>
      </c>
      <c r="F183" s="228" t="s">
        <v>315</v>
      </c>
      <c r="G183" s="229" t="s">
        <v>299</v>
      </c>
      <c r="H183" s="230">
        <v>0.14499999999999999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40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130</v>
      </c>
      <c r="AT183" s="237" t="s">
        <v>126</v>
      </c>
      <c r="AU183" s="237" t="s">
        <v>83</v>
      </c>
      <c r="AY183" s="14" t="s">
        <v>124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83</v>
      </c>
      <c r="BK183" s="239">
        <f>ROUND(I183*H183,3)</f>
        <v>0</v>
      </c>
      <c r="BL183" s="14" t="s">
        <v>130</v>
      </c>
      <c r="BM183" s="237" t="s">
        <v>316</v>
      </c>
    </row>
    <row r="184" s="12" customFormat="1" ht="22.8" customHeight="1">
      <c r="A184" s="12"/>
      <c r="B184" s="210"/>
      <c r="C184" s="211"/>
      <c r="D184" s="212" t="s">
        <v>73</v>
      </c>
      <c r="E184" s="224" t="s">
        <v>317</v>
      </c>
      <c r="F184" s="224" t="s">
        <v>318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P185</f>
        <v>0</v>
      </c>
      <c r="Q184" s="218"/>
      <c r="R184" s="219">
        <f>R185</f>
        <v>0</v>
      </c>
      <c r="S184" s="218"/>
      <c r="T184" s="22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79</v>
      </c>
      <c r="AT184" s="222" t="s">
        <v>73</v>
      </c>
      <c r="AU184" s="222" t="s">
        <v>79</v>
      </c>
      <c r="AY184" s="221" t="s">
        <v>124</v>
      </c>
      <c r="BK184" s="223">
        <f>BK185</f>
        <v>0</v>
      </c>
    </row>
    <row r="185" s="2" customFormat="1" ht="24.15" customHeight="1">
      <c r="A185" s="35"/>
      <c r="B185" s="36"/>
      <c r="C185" s="226" t="s">
        <v>319</v>
      </c>
      <c r="D185" s="226" t="s">
        <v>126</v>
      </c>
      <c r="E185" s="227" t="s">
        <v>320</v>
      </c>
      <c r="F185" s="228" t="s">
        <v>321</v>
      </c>
      <c r="G185" s="229" t="s">
        <v>299</v>
      </c>
      <c r="H185" s="230">
        <v>26.599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40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130</v>
      </c>
      <c r="AT185" s="237" t="s">
        <v>126</v>
      </c>
      <c r="AU185" s="237" t="s">
        <v>83</v>
      </c>
      <c r="AY185" s="14" t="s">
        <v>124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83</v>
      </c>
      <c r="BK185" s="239">
        <f>ROUND(I185*H185,3)</f>
        <v>0</v>
      </c>
      <c r="BL185" s="14" t="s">
        <v>130</v>
      </c>
      <c r="BM185" s="237" t="s">
        <v>322</v>
      </c>
    </row>
    <row r="186" s="12" customFormat="1" ht="25.92" customHeight="1">
      <c r="A186" s="12"/>
      <c r="B186" s="210"/>
      <c r="C186" s="211"/>
      <c r="D186" s="212" t="s">
        <v>73</v>
      </c>
      <c r="E186" s="213" t="s">
        <v>323</v>
      </c>
      <c r="F186" s="213" t="s">
        <v>324</v>
      </c>
      <c r="G186" s="211"/>
      <c r="H186" s="211"/>
      <c r="I186" s="214"/>
      <c r="J186" s="215">
        <f>BK186</f>
        <v>0</v>
      </c>
      <c r="K186" s="211"/>
      <c r="L186" s="216"/>
      <c r="M186" s="217"/>
      <c r="N186" s="218"/>
      <c r="O186" s="218"/>
      <c r="P186" s="219">
        <f>P187+P190+P195+P206+P219+P222+P228</f>
        <v>0</v>
      </c>
      <c r="Q186" s="218"/>
      <c r="R186" s="219">
        <f>R187+R190+R195+R206+R219+R222+R228</f>
        <v>0.64540883999999998</v>
      </c>
      <c r="S186" s="218"/>
      <c r="T186" s="220">
        <f>T187+T190+T195+T206+T219+T222+T228</f>
        <v>0.17530625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83</v>
      </c>
      <c r="AT186" s="222" t="s">
        <v>73</v>
      </c>
      <c r="AU186" s="222" t="s">
        <v>74</v>
      </c>
      <c r="AY186" s="221" t="s">
        <v>124</v>
      </c>
      <c r="BK186" s="223">
        <f>BK187+BK190+BK195+BK206+BK219+BK222+BK228</f>
        <v>0</v>
      </c>
    </row>
    <row r="187" s="12" customFormat="1" ht="22.8" customHeight="1">
      <c r="A187" s="12"/>
      <c r="B187" s="210"/>
      <c r="C187" s="211"/>
      <c r="D187" s="212" t="s">
        <v>73</v>
      </c>
      <c r="E187" s="224" t="s">
        <v>325</v>
      </c>
      <c r="F187" s="224" t="s">
        <v>326</v>
      </c>
      <c r="G187" s="211"/>
      <c r="H187" s="211"/>
      <c r="I187" s="214"/>
      <c r="J187" s="225">
        <f>BK187</f>
        <v>0</v>
      </c>
      <c r="K187" s="211"/>
      <c r="L187" s="216"/>
      <c r="M187" s="217"/>
      <c r="N187" s="218"/>
      <c r="O187" s="218"/>
      <c r="P187" s="219">
        <f>SUM(P188:P189)</f>
        <v>0</v>
      </c>
      <c r="Q187" s="218"/>
      <c r="R187" s="219">
        <f>SUM(R188:R189)</f>
        <v>0</v>
      </c>
      <c r="S187" s="218"/>
      <c r="T187" s="220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83</v>
      </c>
      <c r="AT187" s="222" t="s">
        <v>73</v>
      </c>
      <c r="AU187" s="222" t="s">
        <v>79</v>
      </c>
      <c r="AY187" s="221" t="s">
        <v>124</v>
      </c>
      <c r="BK187" s="223">
        <f>SUM(BK188:BK189)</f>
        <v>0</v>
      </c>
    </row>
    <row r="188" s="2" customFormat="1" ht="16.5" customHeight="1">
      <c r="A188" s="35"/>
      <c r="B188" s="36"/>
      <c r="C188" s="226" t="s">
        <v>327</v>
      </c>
      <c r="D188" s="226" t="s">
        <v>126</v>
      </c>
      <c r="E188" s="227" t="s">
        <v>328</v>
      </c>
      <c r="F188" s="228" t="s">
        <v>329</v>
      </c>
      <c r="G188" s="229" t="s">
        <v>212</v>
      </c>
      <c r="H188" s="230">
        <v>1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40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190</v>
      </c>
      <c r="AT188" s="237" t="s">
        <v>126</v>
      </c>
      <c r="AU188" s="237" t="s">
        <v>83</v>
      </c>
      <c r="AY188" s="14" t="s">
        <v>124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83</v>
      </c>
      <c r="BK188" s="239">
        <f>ROUND(I188*H188,3)</f>
        <v>0</v>
      </c>
      <c r="BL188" s="14" t="s">
        <v>190</v>
      </c>
      <c r="BM188" s="237" t="s">
        <v>330</v>
      </c>
    </row>
    <row r="189" s="2" customFormat="1" ht="16.5" customHeight="1">
      <c r="A189" s="35"/>
      <c r="B189" s="36"/>
      <c r="C189" s="226" t="s">
        <v>331</v>
      </c>
      <c r="D189" s="226" t="s">
        <v>126</v>
      </c>
      <c r="E189" s="227" t="s">
        <v>332</v>
      </c>
      <c r="F189" s="228" t="s">
        <v>333</v>
      </c>
      <c r="G189" s="229" t="s">
        <v>212</v>
      </c>
      <c r="H189" s="230">
        <v>1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40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190</v>
      </c>
      <c r="AT189" s="237" t="s">
        <v>126</v>
      </c>
      <c r="AU189" s="237" t="s">
        <v>83</v>
      </c>
      <c r="AY189" s="14" t="s">
        <v>124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83</v>
      </c>
      <c r="BK189" s="239">
        <f>ROUND(I189*H189,3)</f>
        <v>0</v>
      </c>
      <c r="BL189" s="14" t="s">
        <v>190</v>
      </c>
      <c r="BM189" s="237" t="s">
        <v>334</v>
      </c>
    </row>
    <row r="190" s="12" customFormat="1" ht="22.8" customHeight="1">
      <c r="A190" s="12"/>
      <c r="B190" s="210"/>
      <c r="C190" s="211"/>
      <c r="D190" s="212" t="s">
        <v>73</v>
      </c>
      <c r="E190" s="224" t="s">
        <v>335</v>
      </c>
      <c r="F190" s="224" t="s">
        <v>336</v>
      </c>
      <c r="G190" s="211"/>
      <c r="H190" s="211"/>
      <c r="I190" s="214"/>
      <c r="J190" s="225">
        <f>BK190</f>
        <v>0</v>
      </c>
      <c r="K190" s="211"/>
      <c r="L190" s="216"/>
      <c r="M190" s="217"/>
      <c r="N190" s="218"/>
      <c r="O190" s="218"/>
      <c r="P190" s="219">
        <f>SUM(P191:P194)</f>
        <v>0</v>
      </c>
      <c r="Q190" s="218"/>
      <c r="R190" s="219">
        <f>SUM(R191:R194)</f>
        <v>0.29856868000000003</v>
      </c>
      <c r="S190" s="218"/>
      <c r="T190" s="220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1" t="s">
        <v>83</v>
      </c>
      <c r="AT190" s="222" t="s">
        <v>73</v>
      </c>
      <c r="AU190" s="222" t="s">
        <v>79</v>
      </c>
      <c r="AY190" s="221" t="s">
        <v>124</v>
      </c>
      <c r="BK190" s="223">
        <f>SUM(BK191:BK194)</f>
        <v>0</v>
      </c>
    </row>
    <row r="191" s="2" customFormat="1" ht="33" customHeight="1">
      <c r="A191" s="35"/>
      <c r="B191" s="36"/>
      <c r="C191" s="226" t="s">
        <v>337</v>
      </c>
      <c r="D191" s="226" t="s">
        <v>126</v>
      </c>
      <c r="E191" s="227" t="s">
        <v>338</v>
      </c>
      <c r="F191" s="228" t="s">
        <v>339</v>
      </c>
      <c r="G191" s="229" t="s">
        <v>129</v>
      </c>
      <c r="H191" s="230">
        <v>19.544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40</v>
      </c>
      <c r="O191" s="94"/>
      <c r="P191" s="235">
        <f>O191*H191</f>
        <v>0</v>
      </c>
      <c r="Q191" s="235">
        <v>0.010370000000000001</v>
      </c>
      <c r="R191" s="235">
        <f>Q191*H191</f>
        <v>0.20267128000000001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190</v>
      </c>
      <c r="AT191" s="237" t="s">
        <v>126</v>
      </c>
      <c r="AU191" s="237" t="s">
        <v>83</v>
      </c>
      <c r="AY191" s="14" t="s">
        <v>124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83</v>
      </c>
      <c r="BK191" s="239">
        <f>ROUND(I191*H191,3)</f>
        <v>0</v>
      </c>
      <c r="BL191" s="14" t="s">
        <v>190</v>
      </c>
      <c r="BM191" s="237" t="s">
        <v>340</v>
      </c>
    </row>
    <row r="192" s="2" customFormat="1" ht="16.5" customHeight="1">
      <c r="A192" s="35"/>
      <c r="B192" s="36"/>
      <c r="C192" s="226" t="s">
        <v>341</v>
      </c>
      <c r="D192" s="226" t="s">
        <v>126</v>
      </c>
      <c r="E192" s="227" t="s">
        <v>342</v>
      </c>
      <c r="F192" s="228" t="s">
        <v>343</v>
      </c>
      <c r="G192" s="229" t="s">
        <v>150</v>
      </c>
      <c r="H192" s="230">
        <v>73.290000000000006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40</v>
      </c>
      <c r="O192" s="94"/>
      <c r="P192" s="235">
        <f>O192*H192</f>
        <v>0</v>
      </c>
      <c r="Q192" s="235">
        <v>6.0000000000000002E-05</v>
      </c>
      <c r="R192" s="235">
        <f>Q192*H192</f>
        <v>0.0043974000000000001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190</v>
      </c>
      <c r="AT192" s="237" t="s">
        <v>126</v>
      </c>
      <c r="AU192" s="237" t="s">
        <v>83</v>
      </c>
      <c r="AY192" s="14" t="s">
        <v>124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83</v>
      </c>
      <c r="BK192" s="239">
        <f>ROUND(I192*H192,3)</f>
        <v>0</v>
      </c>
      <c r="BL192" s="14" t="s">
        <v>190</v>
      </c>
      <c r="BM192" s="237" t="s">
        <v>344</v>
      </c>
    </row>
    <row r="193" s="2" customFormat="1" ht="37.8" customHeight="1">
      <c r="A193" s="35"/>
      <c r="B193" s="36"/>
      <c r="C193" s="240" t="s">
        <v>345</v>
      </c>
      <c r="D193" s="240" t="s">
        <v>132</v>
      </c>
      <c r="E193" s="241" t="s">
        <v>346</v>
      </c>
      <c r="F193" s="242" t="s">
        <v>347</v>
      </c>
      <c r="G193" s="243" t="s">
        <v>290</v>
      </c>
      <c r="H193" s="244">
        <v>0.183</v>
      </c>
      <c r="I193" s="245"/>
      <c r="J193" s="244">
        <f>ROUND(I193*H193,3)</f>
        <v>0</v>
      </c>
      <c r="K193" s="246"/>
      <c r="L193" s="247"/>
      <c r="M193" s="248" t="s">
        <v>1</v>
      </c>
      <c r="N193" s="249" t="s">
        <v>40</v>
      </c>
      <c r="O193" s="94"/>
      <c r="P193" s="235">
        <f>O193*H193</f>
        <v>0</v>
      </c>
      <c r="Q193" s="235">
        <v>0.5</v>
      </c>
      <c r="R193" s="235">
        <f>Q193*H193</f>
        <v>0.091499999999999998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255</v>
      </c>
      <c r="AT193" s="237" t="s">
        <v>132</v>
      </c>
      <c r="AU193" s="237" t="s">
        <v>83</v>
      </c>
      <c r="AY193" s="14" t="s">
        <v>124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83</v>
      </c>
      <c r="BK193" s="239">
        <f>ROUND(I193*H193,3)</f>
        <v>0</v>
      </c>
      <c r="BL193" s="14" t="s">
        <v>190</v>
      </c>
      <c r="BM193" s="237" t="s">
        <v>348</v>
      </c>
    </row>
    <row r="194" s="2" customFormat="1" ht="24.15" customHeight="1">
      <c r="A194" s="35"/>
      <c r="B194" s="36"/>
      <c r="C194" s="226" t="s">
        <v>349</v>
      </c>
      <c r="D194" s="226" t="s">
        <v>126</v>
      </c>
      <c r="E194" s="227" t="s">
        <v>350</v>
      </c>
      <c r="F194" s="228" t="s">
        <v>351</v>
      </c>
      <c r="G194" s="229" t="s">
        <v>299</v>
      </c>
      <c r="H194" s="230">
        <v>0.29899999999999999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40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190</v>
      </c>
      <c r="AT194" s="237" t="s">
        <v>126</v>
      </c>
      <c r="AU194" s="237" t="s">
        <v>83</v>
      </c>
      <c r="AY194" s="14" t="s">
        <v>124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83</v>
      </c>
      <c r="BK194" s="239">
        <f>ROUND(I194*H194,3)</f>
        <v>0</v>
      </c>
      <c r="BL194" s="14" t="s">
        <v>190</v>
      </c>
      <c r="BM194" s="237" t="s">
        <v>352</v>
      </c>
    </row>
    <row r="195" s="12" customFormat="1" ht="22.8" customHeight="1">
      <c r="A195" s="12"/>
      <c r="B195" s="210"/>
      <c r="C195" s="211"/>
      <c r="D195" s="212" t="s">
        <v>73</v>
      </c>
      <c r="E195" s="224" t="s">
        <v>353</v>
      </c>
      <c r="F195" s="224" t="s">
        <v>354</v>
      </c>
      <c r="G195" s="211"/>
      <c r="H195" s="211"/>
      <c r="I195" s="214"/>
      <c r="J195" s="225">
        <f>BK195</f>
        <v>0</v>
      </c>
      <c r="K195" s="211"/>
      <c r="L195" s="216"/>
      <c r="M195" s="217"/>
      <c r="N195" s="218"/>
      <c r="O195" s="218"/>
      <c r="P195" s="219">
        <f>SUM(P196:P205)</f>
        <v>0</v>
      </c>
      <c r="Q195" s="218"/>
      <c r="R195" s="219">
        <f>SUM(R196:R205)</f>
        <v>0.047118960000000001</v>
      </c>
      <c r="S195" s="218"/>
      <c r="T195" s="220">
        <f>SUM(T196:T205)</f>
        <v>0.022052250000000002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1" t="s">
        <v>83</v>
      </c>
      <c r="AT195" s="222" t="s">
        <v>73</v>
      </c>
      <c r="AU195" s="222" t="s">
        <v>79</v>
      </c>
      <c r="AY195" s="221" t="s">
        <v>124</v>
      </c>
      <c r="BK195" s="223">
        <f>SUM(BK196:BK205)</f>
        <v>0</v>
      </c>
    </row>
    <row r="196" s="2" customFormat="1" ht="24.15" customHeight="1">
      <c r="A196" s="35"/>
      <c r="B196" s="36"/>
      <c r="C196" s="226" t="s">
        <v>355</v>
      </c>
      <c r="D196" s="226" t="s">
        <v>126</v>
      </c>
      <c r="E196" s="227" t="s">
        <v>356</v>
      </c>
      <c r="F196" s="228" t="s">
        <v>357</v>
      </c>
      <c r="G196" s="229" t="s">
        <v>129</v>
      </c>
      <c r="H196" s="230">
        <v>3.3220000000000001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40</v>
      </c>
      <c r="O196" s="94"/>
      <c r="P196" s="235">
        <f>O196*H196</f>
        <v>0</v>
      </c>
      <c r="Q196" s="235">
        <v>0.0046800000000000001</v>
      </c>
      <c r="R196" s="235">
        <f>Q196*H196</f>
        <v>0.01554696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190</v>
      </c>
      <c r="AT196" s="237" t="s">
        <v>126</v>
      </c>
      <c r="AU196" s="237" t="s">
        <v>83</v>
      </c>
      <c r="AY196" s="14" t="s">
        <v>124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83</v>
      </c>
      <c r="BK196" s="239">
        <f>ROUND(I196*H196,3)</f>
        <v>0</v>
      </c>
      <c r="BL196" s="14" t="s">
        <v>190</v>
      </c>
      <c r="BM196" s="237" t="s">
        <v>358</v>
      </c>
    </row>
    <row r="197" s="2" customFormat="1" ht="24.15" customHeight="1">
      <c r="A197" s="35"/>
      <c r="B197" s="36"/>
      <c r="C197" s="226" t="s">
        <v>359</v>
      </c>
      <c r="D197" s="226" t="s">
        <v>126</v>
      </c>
      <c r="E197" s="227" t="s">
        <v>360</v>
      </c>
      <c r="F197" s="228" t="s">
        <v>361</v>
      </c>
      <c r="G197" s="229" t="s">
        <v>150</v>
      </c>
      <c r="H197" s="230">
        <v>64.530000000000001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40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190</v>
      </c>
      <c r="AT197" s="237" t="s">
        <v>126</v>
      </c>
      <c r="AU197" s="237" t="s">
        <v>83</v>
      </c>
      <c r="AY197" s="14" t="s">
        <v>124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83</v>
      </c>
      <c r="BK197" s="239">
        <f>ROUND(I197*H197,3)</f>
        <v>0</v>
      </c>
      <c r="BL197" s="14" t="s">
        <v>190</v>
      </c>
      <c r="BM197" s="237" t="s">
        <v>362</v>
      </c>
    </row>
    <row r="198" s="2" customFormat="1" ht="33" customHeight="1">
      <c r="A198" s="35"/>
      <c r="B198" s="36"/>
      <c r="C198" s="226" t="s">
        <v>363</v>
      </c>
      <c r="D198" s="226" t="s">
        <v>126</v>
      </c>
      <c r="E198" s="227" t="s">
        <v>364</v>
      </c>
      <c r="F198" s="228" t="s">
        <v>365</v>
      </c>
      <c r="G198" s="229" t="s">
        <v>150</v>
      </c>
      <c r="H198" s="230">
        <v>64.530000000000001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40</v>
      </c>
      <c r="O198" s="94"/>
      <c r="P198" s="235">
        <f>O198*H198</f>
        <v>0</v>
      </c>
      <c r="Q198" s="235">
        <v>0.00010000000000000001</v>
      </c>
      <c r="R198" s="235">
        <f>Q198*H198</f>
        <v>0.0064530000000000004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190</v>
      </c>
      <c r="AT198" s="237" t="s">
        <v>126</v>
      </c>
      <c r="AU198" s="237" t="s">
        <v>83</v>
      </c>
      <c r="AY198" s="14" t="s">
        <v>124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83</v>
      </c>
      <c r="BK198" s="239">
        <f>ROUND(I198*H198,3)</f>
        <v>0</v>
      </c>
      <c r="BL198" s="14" t="s">
        <v>190</v>
      </c>
      <c r="BM198" s="237" t="s">
        <v>366</v>
      </c>
    </row>
    <row r="199" s="2" customFormat="1" ht="33" customHeight="1">
      <c r="A199" s="35"/>
      <c r="B199" s="36"/>
      <c r="C199" s="226" t="s">
        <v>367</v>
      </c>
      <c r="D199" s="226" t="s">
        <v>126</v>
      </c>
      <c r="E199" s="227" t="s">
        <v>368</v>
      </c>
      <c r="F199" s="228" t="s">
        <v>369</v>
      </c>
      <c r="G199" s="229" t="s">
        <v>212</v>
      </c>
      <c r="H199" s="230">
        <v>5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40</v>
      </c>
      <c r="O199" s="94"/>
      <c r="P199" s="235">
        <f>O199*H199</f>
        <v>0</v>
      </c>
      <c r="Q199" s="235">
        <v>5.0000000000000002E-05</v>
      </c>
      <c r="R199" s="235">
        <f>Q199*H199</f>
        <v>0.00025000000000000001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190</v>
      </c>
      <c r="AT199" s="237" t="s">
        <v>126</v>
      </c>
      <c r="AU199" s="237" t="s">
        <v>83</v>
      </c>
      <c r="AY199" s="14" t="s">
        <v>124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83</v>
      </c>
      <c r="BK199" s="239">
        <f>ROUND(I199*H199,3)</f>
        <v>0</v>
      </c>
      <c r="BL199" s="14" t="s">
        <v>190</v>
      </c>
      <c r="BM199" s="237" t="s">
        <v>370</v>
      </c>
    </row>
    <row r="200" s="2" customFormat="1" ht="24.15" customHeight="1">
      <c r="A200" s="35"/>
      <c r="B200" s="36"/>
      <c r="C200" s="226" t="s">
        <v>371</v>
      </c>
      <c r="D200" s="226" t="s">
        <v>126</v>
      </c>
      <c r="E200" s="227" t="s">
        <v>372</v>
      </c>
      <c r="F200" s="228" t="s">
        <v>373</v>
      </c>
      <c r="G200" s="229" t="s">
        <v>212</v>
      </c>
      <c r="H200" s="230">
        <v>5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40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190</v>
      </c>
      <c r="AT200" s="237" t="s">
        <v>126</v>
      </c>
      <c r="AU200" s="237" t="s">
        <v>83</v>
      </c>
      <c r="AY200" s="14" t="s">
        <v>124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83</v>
      </c>
      <c r="BK200" s="239">
        <f>ROUND(I200*H200,3)</f>
        <v>0</v>
      </c>
      <c r="BL200" s="14" t="s">
        <v>190</v>
      </c>
      <c r="BM200" s="237" t="s">
        <v>374</v>
      </c>
    </row>
    <row r="201" s="2" customFormat="1" ht="24.15" customHeight="1">
      <c r="A201" s="35"/>
      <c r="B201" s="36"/>
      <c r="C201" s="226" t="s">
        <v>375</v>
      </c>
      <c r="D201" s="226" t="s">
        <v>126</v>
      </c>
      <c r="E201" s="227" t="s">
        <v>376</v>
      </c>
      <c r="F201" s="228" t="s">
        <v>377</v>
      </c>
      <c r="G201" s="229" t="s">
        <v>150</v>
      </c>
      <c r="H201" s="230">
        <v>16.335000000000001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40</v>
      </c>
      <c r="O201" s="94"/>
      <c r="P201" s="235">
        <f>O201*H201</f>
        <v>0</v>
      </c>
      <c r="Q201" s="235">
        <v>0.0014</v>
      </c>
      <c r="R201" s="235">
        <f>Q201*H201</f>
        <v>0.022869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190</v>
      </c>
      <c r="AT201" s="237" t="s">
        <v>126</v>
      </c>
      <c r="AU201" s="237" t="s">
        <v>83</v>
      </c>
      <c r="AY201" s="14" t="s">
        <v>124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83</v>
      </c>
      <c r="BK201" s="239">
        <f>ROUND(I201*H201,3)</f>
        <v>0</v>
      </c>
      <c r="BL201" s="14" t="s">
        <v>190</v>
      </c>
      <c r="BM201" s="237" t="s">
        <v>378</v>
      </c>
    </row>
    <row r="202" s="2" customFormat="1" ht="24.15" customHeight="1">
      <c r="A202" s="35"/>
      <c r="B202" s="36"/>
      <c r="C202" s="226" t="s">
        <v>379</v>
      </c>
      <c r="D202" s="226" t="s">
        <v>126</v>
      </c>
      <c r="E202" s="227" t="s">
        <v>380</v>
      </c>
      <c r="F202" s="228" t="s">
        <v>381</v>
      </c>
      <c r="G202" s="229" t="s">
        <v>150</v>
      </c>
      <c r="H202" s="230">
        <v>16.335000000000001</v>
      </c>
      <c r="I202" s="231"/>
      <c r="J202" s="230">
        <f>ROUND(I202*H202,3)</f>
        <v>0</v>
      </c>
      <c r="K202" s="232"/>
      <c r="L202" s="41"/>
      <c r="M202" s="233" t="s">
        <v>1</v>
      </c>
      <c r="N202" s="234" t="s">
        <v>40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0.0013500000000000001</v>
      </c>
      <c r="T202" s="236">
        <f>S202*H202</f>
        <v>0.022052250000000002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190</v>
      </c>
      <c r="AT202" s="237" t="s">
        <v>126</v>
      </c>
      <c r="AU202" s="237" t="s">
        <v>83</v>
      </c>
      <c r="AY202" s="14" t="s">
        <v>124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83</v>
      </c>
      <c r="BK202" s="239">
        <f>ROUND(I202*H202,3)</f>
        <v>0</v>
      </c>
      <c r="BL202" s="14" t="s">
        <v>190</v>
      </c>
      <c r="BM202" s="237" t="s">
        <v>382</v>
      </c>
    </row>
    <row r="203" s="2" customFormat="1" ht="33" customHeight="1">
      <c r="A203" s="35"/>
      <c r="B203" s="36"/>
      <c r="C203" s="226" t="s">
        <v>383</v>
      </c>
      <c r="D203" s="226" t="s">
        <v>126</v>
      </c>
      <c r="E203" s="227" t="s">
        <v>384</v>
      </c>
      <c r="F203" s="228" t="s">
        <v>385</v>
      </c>
      <c r="G203" s="229" t="s">
        <v>150</v>
      </c>
      <c r="H203" s="230">
        <v>20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40</v>
      </c>
      <c r="O203" s="94"/>
      <c r="P203" s="235">
        <f>O203*H203</f>
        <v>0</v>
      </c>
      <c r="Q203" s="235">
        <v>0.00010000000000000001</v>
      </c>
      <c r="R203" s="235">
        <f>Q203*H203</f>
        <v>0.002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190</v>
      </c>
      <c r="AT203" s="237" t="s">
        <v>126</v>
      </c>
      <c r="AU203" s="237" t="s">
        <v>83</v>
      </c>
      <c r="AY203" s="14" t="s">
        <v>124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83</v>
      </c>
      <c r="BK203" s="239">
        <f>ROUND(I203*H203,3)</f>
        <v>0</v>
      </c>
      <c r="BL203" s="14" t="s">
        <v>190</v>
      </c>
      <c r="BM203" s="237" t="s">
        <v>386</v>
      </c>
    </row>
    <row r="204" s="2" customFormat="1" ht="24.15" customHeight="1">
      <c r="A204" s="35"/>
      <c r="B204" s="36"/>
      <c r="C204" s="226" t="s">
        <v>387</v>
      </c>
      <c r="D204" s="226" t="s">
        <v>126</v>
      </c>
      <c r="E204" s="227" t="s">
        <v>388</v>
      </c>
      <c r="F204" s="228" t="s">
        <v>389</v>
      </c>
      <c r="G204" s="229" t="s">
        <v>150</v>
      </c>
      <c r="H204" s="230">
        <v>20</v>
      </c>
      <c r="I204" s="231"/>
      <c r="J204" s="230">
        <f>ROUND(I204*H204,3)</f>
        <v>0</v>
      </c>
      <c r="K204" s="232"/>
      <c r="L204" s="41"/>
      <c r="M204" s="233" t="s">
        <v>1</v>
      </c>
      <c r="N204" s="234" t="s">
        <v>40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190</v>
      </c>
      <c r="AT204" s="237" t="s">
        <v>126</v>
      </c>
      <c r="AU204" s="237" t="s">
        <v>83</v>
      </c>
      <c r="AY204" s="14" t="s">
        <v>124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83</v>
      </c>
      <c r="BK204" s="239">
        <f>ROUND(I204*H204,3)</f>
        <v>0</v>
      </c>
      <c r="BL204" s="14" t="s">
        <v>190</v>
      </c>
      <c r="BM204" s="237" t="s">
        <v>390</v>
      </c>
    </row>
    <row r="205" s="2" customFormat="1" ht="24.15" customHeight="1">
      <c r="A205" s="35"/>
      <c r="B205" s="36"/>
      <c r="C205" s="226" t="s">
        <v>391</v>
      </c>
      <c r="D205" s="226" t="s">
        <v>126</v>
      </c>
      <c r="E205" s="227" t="s">
        <v>392</v>
      </c>
      <c r="F205" s="228" t="s">
        <v>393</v>
      </c>
      <c r="G205" s="229" t="s">
        <v>299</v>
      </c>
      <c r="H205" s="230">
        <v>0.047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40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190</v>
      </c>
      <c r="AT205" s="237" t="s">
        <v>126</v>
      </c>
      <c r="AU205" s="237" t="s">
        <v>83</v>
      </c>
      <c r="AY205" s="14" t="s">
        <v>124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83</v>
      </c>
      <c r="BK205" s="239">
        <f>ROUND(I205*H205,3)</f>
        <v>0</v>
      </c>
      <c r="BL205" s="14" t="s">
        <v>190</v>
      </c>
      <c r="BM205" s="237" t="s">
        <v>394</v>
      </c>
    </row>
    <row r="206" s="12" customFormat="1" ht="22.8" customHeight="1">
      <c r="A206" s="12"/>
      <c r="B206" s="210"/>
      <c r="C206" s="211"/>
      <c r="D206" s="212" t="s">
        <v>73</v>
      </c>
      <c r="E206" s="224" t="s">
        <v>395</v>
      </c>
      <c r="F206" s="224" t="s">
        <v>396</v>
      </c>
      <c r="G206" s="211"/>
      <c r="H206" s="211"/>
      <c r="I206" s="214"/>
      <c r="J206" s="225">
        <f>BK206</f>
        <v>0</v>
      </c>
      <c r="K206" s="211"/>
      <c r="L206" s="216"/>
      <c r="M206" s="217"/>
      <c r="N206" s="218"/>
      <c r="O206" s="218"/>
      <c r="P206" s="219">
        <f>SUM(P207:P218)</f>
        <v>0</v>
      </c>
      <c r="Q206" s="218"/>
      <c r="R206" s="219">
        <f>SUM(R207:R218)</f>
        <v>0.21994589999999997</v>
      </c>
      <c r="S206" s="218"/>
      <c r="T206" s="220">
        <f>SUM(T207:T218)</f>
        <v>0.030000000000000002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1" t="s">
        <v>83</v>
      </c>
      <c r="AT206" s="222" t="s">
        <v>73</v>
      </c>
      <c r="AU206" s="222" t="s">
        <v>79</v>
      </c>
      <c r="AY206" s="221" t="s">
        <v>124</v>
      </c>
      <c r="BK206" s="223">
        <f>SUM(BK207:BK218)</f>
        <v>0</v>
      </c>
    </row>
    <row r="207" s="2" customFormat="1" ht="16.5" customHeight="1">
      <c r="A207" s="35"/>
      <c r="B207" s="36"/>
      <c r="C207" s="226" t="s">
        <v>397</v>
      </c>
      <c r="D207" s="226" t="s">
        <v>126</v>
      </c>
      <c r="E207" s="227" t="s">
        <v>398</v>
      </c>
      <c r="F207" s="228" t="s">
        <v>399</v>
      </c>
      <c r="G207" s="229" t="s">
        <v>212</v>
      </c>
      <c r="H207" s="230">
        <v>3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40</v>
      </c>
      <c r="O207" s="94"/>
      <c r="P207" s="235">
        <f>O207*H207</f>
        <v>0</v>
      </c>
      <c r="Q207" s="235">
        <v>0.00021000000000000001</v>
      </c>
      <c r="R207" s="235">
        <f>Q207*H207</f>
        <v>0.00063000000000000003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190</v>
      </c>
      <c r="AT207" s="237" t="s">
        <v>126</v>
      </c>
      <c r="AU207" s="237" t="s">
        <v>83</v>
      </c>
      <c r="AY207" s="14" t="s">
        <v>124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83</v>
      </c>
      <c r="BK207" s="239">
        <f>ROUND(I207*H207,3)</f>
        <v>0</v>
      </c>
      <c r="BL207" s="14" t="s">
        <v>190</v>
      </c>
      <c r="BM207" s="237" t="s">
        <v>400</v>
      </c>
    </row>
    <row r="208" s="2" customFormat="1" ht="33" customHeight="1">
      <c r="A208" s="35"/>
      <c r="B208" s="36"/>
      <c r="C208" s="226" t="s">
        <v>401</v>
      </c>
      <c r="D208" s="226" t="s">
        <v>126</v>
      </c>
      <c r="E208" s="227" t="s">
        <v>402</v>
      </c>
      <c r="F208" s="228" t="s">
        <v>403</v>
      </c>
      <c r="G208" s="229" t="s">
        <v>150</v>
      </c>
      <c r="H208" s="230">
        <v>45.990000000000002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40</v>
      </c>
      <c r="O208" s="94"/>
      <c r="P208" s="235">
        <f>O208*H208</f>
        <v>0</v>
      </c>
      <c r="Q208" s="235">
        <v>0.00021000000000000001</v>
      </c>
      <c r="R208" s="235">
        <f>Q208*H208</f>
        <v>0.0096579000000000005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190</v>
      </c>
      <c r="AT208" s="237" t="s">
        <v>126</v>
      </c>
      <c r="AU208" s="237" t="s">
        <v>83</v>
      </c>
      <c r="AY208" s="14" t="s">
        <v>124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83</v>
      </c>
      <c r="BK208" s="239">
        <f>ROUND(I208*H208,3)</f>
        <v>0</v>
      </c>
      <c r="BL208" s="14" t="s">
        <v>190</v>
      </c>
      <c r="BM208" s="237" t="s">
        <v>404</v>
      </c>
    </row>
    <row r="209" s="2" customFormat="1" ht="37.8" customHeight="1">
      <c r="A209" s="35"/>
      <c r="B209" s="36"/>
      <c r="C209" s="240" t="s">
        <v>405</v>
      </c>
      <c r="D209" s="240" t="s">
        <v>132</v>
      </c>
      <c r="E209" s="241" t="s">
        <v>406</v>
      </c>
      <c r="F209" s="242" t="s">
        <v>407</v>
      </c>
      <c r="G209" s="243" t="s">
        <v>150</v>
      </c>
      <c r="H209" s="244">
        <v>48.289999999999999</v>
      </c>
      <c r="I209" s="245"/>
      <c r="J209" s="244">
        <f>ROUND(I209*H209,3)</f>
        <v>0</v>
      </c>
      <c r="K209" s="246"/>
      <c r="L209" s="247"/>
      <c r="M209" s="248" t="s">
        <v>1</v>
      </c>
      <c r="N209" s="249" t="s">
        <v>40</v>
      </c>
      <c r="O209" s="94"/>
      <c r="P209" s="235">
        <f>O209*H209</f>
        <v>0</v>
      </c>
      <c r="Q209" s="235">
        <v>0.00010000000000000001</v>
      </c>
      <c r="R209" s="235">
        <f>Q209*H209</f>
        <v>0.004829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255</v>
      </c>
      <c r="AT209" s="237" t="s">
        <v>132</v>
      </c>
      <c r="AU209" s="237" t="s">
        <v>83</v>
      </c>
      <c r="AY209" s="14" t="s">
        <v>124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83</v>
      </c>
      <c r="BK209" s="239">
        <f>ROUND(I209*H209,3)</f>
        <v>0</v>
      </c>
      <c r="BL209" s="14" t="s">
        <v>190</v>
      </c>
      <c r="BM209" s="237" t="s">
        <v>408</v>
      </c>
    </row>
    <row r="210" s="2" customFormat="1" ht="37.8" customHeight="1">
      <c r="A210" s="35"/>
      <c r="B210" s="36"/>
      <c r="C210" s="240" t="s">
        <v>409</v>
      </c>
      <c r="D210" s="240" t="s">
        <v>132</v>
      </c>
      <c r="E210" s="241" t="s">
        <v>410</v>
      </c>
      <c r="F210" s="242" t="s">
        <v>411</v>
      </c>
      <c r="G210" s="243" t="s">
        <v>150</v>
      </c>
      <c r="H210" s="244">
        <v>48.289999999999999</v>
      </c>
      <c r="I210" s="245"/>
      <c r="J210" s="244">
        <f>ROUND(I210*H210,3)</f>
        <v>0</v>
      </c>
      <c r="K210" s="246"/>
      <c r="L210" s="247"/>
      <c r="M210" s="248" t="s">
        <v>1</v>
      </c>
      <c r="N210" s="249" t="s">
        <v>40</v>
      </c>
      <c r="O210" s="94"/>
      <c r="P210" s="235">
        <f>O210*H210</f>
        <v>0</v>
      </c>
      <c r="Q210" s="235">
        <v>0.00010000000000000001</v>
      </c>
      <c r="R210" s="235">
        <f>Q210*H210</f>
        <v>0.004829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255</v>
      </c>
      <c r="AT210" s="237" t="s">
        <v>132</v>
      </c>
      <c r="AU210" s="237" t="s">
        <v>83</v>
      </c>
      <c r="AY210" s="14" t="s">
        <v>124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83</v>
      </c>
      <c r="BK210" s="239">
        <f>ROUND(I210*H210,3)</f>
        <v>0</v>
      </c>
      <c r="BL210" s="14" t="s">
        <v>190</v>
      </c>
      <c r="BM210" s="237" t="s">
        <v>412</v>
      </c>
    </row>
    <row r="211" s="2" customFormat="1" ht="37.8" customHeight="1">
      <c r="A211" s="35"/>
      <c r="B211" s="36"/>
      <c r="C211" s="240" t="s">
        <v>413</v>
      </c>
      <c r="D211" s="240" t="s">
        <v>132</v>
      </c>
      <c r="E211" s="241" t="s">
        <v>414</v>
      </c>
      <c r="F211" s="242" t="s">
        <v>415</v>
      </c>
      <c r="G211" s="243" t="s">
        <v>212</v>
      </c>
      <c r="H211" s="244">
        <v>2</v>
      </c>
      <c r="I211" s="245"/>
      <c r="J211" s="244">
        <f>ROUND(I211*H211,3)</f>
        <v>0</v>
      </c>
      <c r="K211" s="246"/>
      <c r="L211" s="247"/>
      <c r="M211" s="248" t="s">
        <v>1</v>
      </c>
      <c r="N211" s="249" t="s">
        <v>40</v>
      </c>
      <c r="O211" s="94"/>
      <c r="P211" s="235">
        <f>O211*H211</f>
        <v>0</v>
      </c>
      <c r="Q211" s="235">
        <v>0.021999999999999999</v>
      </c>
      <c r="R211" s="235">
        <f>Q211*H211</f>
        <v>0.043999999999999997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255</v>
      </c>
      <c r="AT211" s="237" t="s">
        <v>132</v>
      </c>
      <c r="AU211" s="237" t="s">
        <v>83</v>
      </c>
      <c r="AY211" s="14" t="s">
        <v>124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83</v>
      </c>
      <c r="BK211" s="239">
        <f>ROUND(I211*H211,3)</f>
        <v>0</v>
      </c>
      <c r="BL211" s="14" t="s">
        <v>190</v>
      </c>
      <c r="BM211" s="237" t="s">
        <v>416</v>
      </c>
    </row>
    <row r="212" s="2" customFormat="1" ht="37.8" customHeight="1">
      <c r="A212" s="35"/>
      <c r="B212" s="36"/>
      <c r="C212" s="240" t="s">
        <v>417</v>
      </c>
      <c r="D212" s="240" t="s">
        <v>132</v>
      </c>
      <c r="E212" s="241" t="s">
        <v>418</v>
      </c>
      <c r="F212" s="242" t="s">
        <v>419</v>
      </c>
      <c r="G212" s="243" t="s">
        <v>212</v>
      </c>
      <c r="H212" s="244">
        <v>3</v>
      </c>
      <c r="I212" s="245"/>
      <c r="J212" s="244">
        <f>ROUND(I212*H212,3)</f>
        <v>0</v>
      </c>
      <c r="K212" s="246"/>
      <c r="L212" s="247"/>
      <c r="M212" s="248" t="s">
        <v>1</v>
      </c>
      <c r="N212" s="249" t="s">
        <v>40</v>
      </c>
      <c r="O212" s="94"/>
      <c r="P212" s="235">
        <f>O212*H212</f>
        <v>0</v>
      </c>
      <c r="Q212" s="235">
        <v>0.025999999999999999</v>
      </c>
      <c r="R212" s="235">
        <f>Q212*H212</f>
        <v>0.078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255</v>
      </c>
      <c r="AT212" s="237" t="s">
        <v>132</v>
      </c>
      <c r="AU212" s="237" t="s">
        <v>83</v>
      </c>
      <c r="AY212" s="14" t="s">
        <v>124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83</v>
      </c>
      <c r="BK212" s="239">
        <f>ROUND(I212*H212,3)</f>
        <v>0</v>
      </c>
      <c r="BL212" s="14" t="s">
        <v>190</v>
      </c>
      <c r="BM212" s="237" t="s">
        <v>420</v>
      </c>
    </row>
    <row r="213" s="2" customFormat="1" ht="37.8" customHeight="1">
      <c r="A213" s="35"/>
      <c r="B213" s="36"/>
      <c r="C213" s="240" t="s">
        <v>421</v>
      </c>
      <c r="D213" s="240" t="s">
        <v>132</v>
      </c>
      <c r="E213" s="241" t="s">
        <v>422</v>
      </c>
      <c r="F213" s="242" t="s">
        <v>423</v>
      </c>
      <c r="G213" s="243" t="s">
        <v>212</v>
      </c>
      <c r="H213" s="244">
        <v>1</v>
      </c>
      <c r="I213" s="245"/>
      <c r="J213" s="244">
        <f>ROUND(I213*H213,3)</f>
        <v>0</v>
      </c>
      <c r="K213" s="246"/>
      <c r="L213" s="247"/>
      <c r="M213" s="248" t="s">
        <v>1</v>
      </c>
      <c r="N213" s="249" t="s">
        <v>40</v>
      </c>
      <c r="O213" s="94"/>
      <c r="P213" s="235">
        <f>O213*H213</f>
        <v>0</v>
      </c>
      <c r="Q213" s="235">
        <v>0.025999999999999999</v>
      </c>
      <c r="R213" s="235">
        <f>Q213*H213</f>
        <v>0.025999999999999999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255</v>
      </c>
      <c r="AT213" s="237" t="s">
        <v>132</v>
      </c>
      <c r="AU213" s="237" t="s">
        <v>83</v>
      </c>
      <c r="AY213" s="14" t="s">
        <v>124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83</v>
      </c>
      <c r="BK213" s="239">
        <f>ROUND(I213*H213,3)</f>
        <v>0</v>
      </c>
      <c r="BL213" s="14" t="s">
        <v>190</v>
      </c>
      <c r="BM213" s="237" t="s">
        <v>424</v>
      </c>
    </row>
    <row r="214" s="2" customFormat="1" ht="37.8" customHeight="1">
      <c r="A214" s="35"/>
      <c r="B214" s="36"/>
      <c r="C214" s="240" t="s">
        <v>425</v>
      </c>
      <c r="D214" s="240" t="s">
        <v>132</v>
      </c>
      <c r="E214" s="241" t="s">
        <v>426</v>
      </c>
      <c r="F214" s="242" t="s">
        <v>427</v>
      </c>
      <c r="G214" s="243" t="s">
        <v>212</v>
      </c>
      <c r="H214" s="244">
        <v>1</v>
      </c>
      <c r="I214" s="245"/>
      <c r="J214" s="244">
        <f>ROUND(I214*H214,3)</f>
        <v>0</v>
      </c>
      <c r="K214" s="246"/>
      <c r="L214" s="247"/>
      <c r="M214" s="248" t="s">
        <v>1</v>
      </c>
      <c r="N214" s="249" t="s">
        <v>40</v>
      </c>
      <c r="O214" s="94"/>
      <c r="P214" s="235">
        <f>O214*H214</f>
        <v>0</v>
      </c>
      <c r="Q214" s="235">
        <v>0.025999999999999999</v>
      </c>
      <c r="R214" s="235">
        <f>Q214*H214</f>
        <v>0.025999999999999999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255</v>
      </c>
      <c r="AT214" s="237" t="s">
        <v>132</v>
      </c>
      <c r="AU214" s="237" t="s">
        <v>83</v>
      </c>
      <c r="AY214" s="14" t="s">
        <v>124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83</v>
      </c>
      <c r="BK214" s="239">
        <f>ROUND(I214*H214,3)</f>
        <v>0</v>
      </c>
      <c r="BL214" s="14" t="s">
        <v>190</v>
      </c>
      <c r="BM214" s="237" t="s">
        <v>428</v>
      </c>
    </row>
    <row r="215" s="2" customFormat="1" ht="37.8" customHeight="1">
      <c r="A215" s="35"/>
      <c r="B215" s="36"/>
      <c r="C215" s="240" t="s">
        <v>429</v>
      </c>
      <c r="D215" s="240" t="s">
        <v>132</v>
      </c>
      <c r="E215" s="241" t="s">
        <v>430</v>
      </c>
      <c r="F215" s="242" t="s">
        <v>431</v>
      </c>
      <c r="G215" s="243" t="s">
        <v>212</v>
      </c>
      <c r="H215" s="244">
        <v>1</v>
      </c>
      <c r="I215" s="245"/>
      <c r="J215" s="244">
        <f>ROUND(I215*H215,3)</f>
        <v>0</v>
      </c>
      <c r="K215" s="246"/>
      <c r="L215" s="247"/>
      <c r="M215" s="248" t="s">
        <v>1</v>
      </c>
      <c r="N215" s="249" t="s">
        <v>40</v>
      </c>
      <c r="O215" s="94"/>
      <c r="P215" s="235">
        <f>O215*H215</f>
        <v>0</v>
      </c>
      <c r="Q215" s="235">
        <v>0.025999999999999999</v>
      </c>
      <c r="R215" s="235">
        <f>Q215*H215</f>
        <v>0.025999999999999999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255</v>
      </c>
      <c r="AT215" s="237" t="s">
        <v>132</v>
      </c>
      <c r="AU215" s="237" t="s">
        <v>83</v>
      </c>
      <c r="AY215" s="14" t="s">
        <v>124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83</v>
      </c>
      <c r="BK215" s="239">
        <f>ROUND(I215*H215,3)</f>
        <v>0</v>
      </c>
      <c r="BL215" s="14" t="s">
        <v>190</v>
      </c>
      <c r="BM215" s="237" t="s">
        <v>432</v>
      </c>
    </row>
    <row r="216" s="2" customFormat="1" ht="24.15" customHeight="1">
      <c r="A216" s="35"/>
      <c r="B216" s="36"/>
      <c r="C216" s="226" t="s">
        <v>433</v>
      </c>
      <c r="D216" s="226" t="s">
        <v>126</v>
      </c>
      <c r="E216" s="227" t="s">
        <v>434</v>
      </c>
      <c r="F216" s="228" t="s">
        <v>435</v>
      </c>
      <c r="G216" s="229" t="s">
        <v>212</v>
      </c>
      <c r="H216" s="230">
        <v>4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40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0.0030000000000000001</v>
      </c>
      <c r="T216" s="236">
        <f>S216*H216</f>
        <v>0.012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190</v>
      </c>
      <c r="AT216" s="237" t="s">
        <v>126</v>
      </c>
      <c r="AU216" s="237" t="s">
        <v>83</v>
      </c>
      <c r="AY216" s="14" t="s">
        <v>124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83</v>
      </c>
      <c r="BK216" s="239">
        <f>ROUND(I216*H216,3)</f>
        <v>0</v>
      </c>
      <c r="BL216" s="14" t="s">
        <v>190</v>
      </c>
      <c r="BM216" s="237" t="s">
        <v>436</v>
      </c>
    </row>
    <row r="217" s="2" customFormat="1" ht="24.15" customHeight="1">
      <c r="A217" s="35"/>
      <c r="B217" s="36"/>
      <c r="C217" s="226" t="s">
        <v>437</v>
      </c>
      <c r="D217" s="226" t="s">
        <v>126</v>
      </c>
      <c r="E217" s="227" t="s">
        <v>438</v>
      </c>
      <c r="F217" s="228" t="s">
        <v>439</v>
      </c>
      <c r="G217" s="229" t="s">
        <v>212</v>
      </c>
      <c r="H217" s="230">
        <v>3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40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0.0060000000000000001</v>
      </c>
      <c r="T217" s="236">
        <f>S217*H217</f>
        <v>0.018000000000000002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190</v>
      </c>
      <c r="AT217" s="237" t="s">
        <v>126</v>
      </c>
      <c r="AU217" s="237" t="s">
        <v>83</v>
      </c>
      <c r="AY217" s="14" t="s">
        <v>124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83</v>
      </c>
      <c r="BK217" s="239">
        <f>ROUND(I217*H217,3)</f>
        <v>0</v>
      </c>
      <c r="BL217" s="14" t="s">
        <v>190</v>
      </c>
      <c r="BM217" s="237" t="s">
        <v>440</v>
      </c>
    </row>
    <row r="218" s="2" customFormat="1" ht="24.15" customHeight="1">
      <c r="A218" s="35"/>
      <c r="B218" s="36"/>
      <c r="C218" s="226" t="s">
        <v>441</v>
      </c>
      <c r="D218" s="226" t="s">
        <v>126</v>
      </c>
      <c r="E218" s="227" t="s">
        <v>442</v>
      </c>
      <c r="F218" s="228" t="s">
        <v>443</v>
      </c>
      <c r="G218" s="229" t="s">
        <v>444</v>
      </c>
      <c r="H218" s="231"/>
      <c r="I218" s="231"/>
      <c r="J218" s="230">
        <f>ROUND(I218*H218,3)</f>
        <v>0</v>
      </c>
      <c r="K218" s="232"/>
      <c r="L218" s="41"/>
      <c r="M218" s="233" t="s">
        <v>1</v>
      </c>
      <c r="N218" s="234" t="s">
        <v>40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190</v>
      </c>
      <c r="AT218" s="237" t="s">
        <v>126</v>
      </c>
      <c r="AU218" s="237" t="s">
        <v>83</v>
      </c>
      <c r="AY218" s="14" t="s">
        <v>124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83</v>
      </c>
      <c r="BK218" s="239">
        <f>ROUND(I218*H218,3)</f>
        <v>0</v>
      </c>
      <c r="BL218" s="14" t="s">
        <v>190</v>
      </c>
      <c r="BM218" s="237" t="s">
        <v>445</v>
      </c>
    </row>
    <row r="219" s="12" customFormat="1" ht="22.8" customHeight="1">
      <c r="A219" s="12"/>
      <c r="B219" s="210"/>
      <c r="C219" s="211"/>
      <c r="D219" s="212" t="s">
        <v>73</v>
      </c>
      <c r="E219" s="224" t="s">
        <v>446</v>
      </c>
      <c r="F219" s="224" t="s">
        <v>447</v>
      </c>
      <c r="G219" s="211"/>
      <c r="H219" s="211"/>
      <c r="I219" s="214"/>
      <c r="J219" s="225">
        <f>BK219</f>
        <v>0</v>
      </c>
      <c r="K219" s="211"/>
      <c r="L219" s="216"/>
      <c r="M219" s="217"/>
      <c r="N219" s="218"/>
      <c r="O219" s="218"/>
      <c r="P219" s="219">
        <f>SUM(P220:P221)</f>
        <v>0</v>
      </c>
      <c r="Q219" s="218"/>
      <c r="R219" s="219">
        <f>SUM(R220:R221)</f>
        <v>0.0050000000000000001</v>
      </c>
      <c r="S219" s="218"/>
      <c r="T219" s="220">
        <f>SUM(T220:T221)</f>
        <v>0.123254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1" t="s">
        <v>83</v>
      </c>
      <c r="AT219" s="222" t="s">
        <v>73</v>
      </c>
      <c r="AU219" s="222" t="s">
        <v>79</v>
      </c>
      <c r="AY219" s="221" t="s">
        <v>124</v>
      </c>
      <c r="BK219" s="223">
        <f>SUM(BK220:BK221)</f>
        <v>0</v>
      </c>
    </row>
    <row r="220" s="2" customFormat="1" ht="24.15" customHeight="1">
      <c r="A220" s="35"/>
      <c r="B220" s="36"/>
      <c r="C220" s="226" t="s">
        <v>448</v>
      </c>
      <c r="D220" s="226" t="s">
        <v>126</v>
      </c>
      <c r="E220" s="227" t="s">
        <v>449</v>
      </c>
      <c r="F220" s="228" t="s">
        <v>450</v>
      </c>
      <c r="G220" s="229" t="s">
        <v>129</v>
      </c>
      <c r="H220" s="230">
        <v>3.3220000000000001</v>
      </c>
      <c r="I220" s="231"/>
      <c r="J220" s="230">
        <f>ROUND(I220*H220,3)</f>
        <v>0</v>
      </c>
      <c r="K220" s="232"/>
      <c r="L220" s="41"/>
      <c r="M220" s="233" t="s">
        <v>1</v>
      </c>
      <c r="N220" s="234" t="s">
        <v>40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0.0070000000000000001</v>
      </c>
      <c r="T220" s="236">
        <f>S220*H220</f>
        <v>0.023254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130</v>
      </c>
      <c r="AT220" s="237" t="s">
        <v>126</v>
      </c>
      <c r="AU220" s="237" t="s">
        <v>83</v>
      </c>
      <c r="AY220" s="14" t="s">
        <v>124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83</v>
      </c>
      <c r="BK220" s="239">
        <f>ROUND(I220*H220,3)</f>
        <v>0</v>
      </c>
      <c r="BL220" s="14" t="s">
        <v>130</v>
      </c>
      <c r="BM220" s="237" t="s">
        <v>451</v>
      </c>
    </row>
    <row r="221" s="2" customFormat="1" ht="49.05" customHeight="1">
      <c r="A221" s="35"/>
      <c r="B221" s="36"/>
      <c r="C221" s="226" t="s">
        <v>452</v>
      </c>
      <c r="D221" s="226" t="s">
        <v>126</v>
      </c>
      <c r="E221" s="227" t="s">
        <v>453</v>
      </c>
      <c r="F221" s="228" t="s">
        <v>454</v>
      </c>
      <c r="G221" s="229" t="s">
        <v>455</v>
      </c>
      <c r="H221" s="230">
        <v>100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40</v>
      </c>
      <c r="O221" s="94"/>
      <c r="P221" s="235">
        <f>O221*H221</f>
        <v>0</v>
      </c>
      <c r="Q221" s="235">
        <v>5.0000000000000002E-05</v>
      </c>
      <c r="R221" s="235">
        <f>Q221*H221</f>
        <v>0.0050000000000000001</v>
      </c>
      <c r="S221" s="235">
        <v>0.001</v>
      </c>
      <c r="T221" s="236">
        <f>S221*H221</f>
        <v>0.10000000000000001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190</v>
      </c>
      <c r="AT221" s="237" t="s">
        <v>126</v>
      </c>
      <c r="AU221" s="237" t="s">
        <v>83</v>
      </c>
      <c r="AY221" s="14" t="s">
        <v>124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83</v>
      </c>
      <c r="BK221" s="239">
        <f>ROUND(I221*H221,3)</f>
        <v>0</v>
      </c>
      <c r="BL221" s="14" t="s">
        <v>190</v>
      </c>
      <c r="BM221" s="237" t="s">
        <v>456</v>
      </c>
    </row>
    <row r="222" s="12" customFormat="1" ht="22.8" customHeight="1">
      <c r="A222" s="12"/>
      <c r="B222" s="210"/>
      <c r="C222" s="211"/>
      <c r="D222" s="212" t="s">
        <v>73</v>
      </c>
      <c r="E222" s="224" t="s">
        <v>457</v>
      </c>
      <c r="F222" s="224" t="s">
        <v>458</v>
      </c>
      <c r="G222" s="211"/>
      <c r="H222" s="211"/>
      <c r="I222" s="214"/>
      <c r="J222" s="225">
        <f>BK222</f>
        <v>0</v>
      </c>
      <c r="K222" s="211"/>
      <c r="L222" s="216"/>
      <c r="M222" s="217"/>
      <c r="N222" s="218"/>
      <c r="O222" s="218"/>
      <c r="P222" s="219">
        <f>SUM(P223:P227)</f>
        <v>0</v>
      </c>
      <c r="Q222" s="218"/>
      <c r="R222" s="219">
        <f>SUM(R223:R227)</f>
        <v>0.069415779999999996</v>
      </c>
      <c r="S222" s="218"/>
      <c r="T222" s="220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1" t="s">
        <v>83</v>
      </c>
      <c r="AT222" s="222" t="s">
        <v>73</v>
      </c>
      <c r="AU222" s="222" t="s">
        <v>79</v>
      </c>
      <c r="AY222" s="221" t="s">
        <v>124</v>
      </c>
      <c r="BK222" s="223">
        <f>SUM(BK223:BK227)</f>
        <v>0</v>
      </c>
    </row>
    <row r="223" s="2" customFormat="1" ht="24.15" customHeight="1">
      <c r="A223" s="35"/>
      <c r="B223" s="36"/>
      <c r="C223" s="226" t="s">
        <v>459</v>
      </c>
      <c r="D223" s="226" t="s">
        <v>126</v>
      </c>
      <c r="E223" s="227" t="s">
        <v>460</v>
      </c>
      <c r="F223" s="228" t="s">
        <v>461</v>
      </c>
      <c r="G223" s="229" t="s">
        <v>129</v>
      </c>
      <c r="H223" s="230">
        <v>2.8690000000000002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40</v>
      </c>
      <c r="O223" s="94"/>
      <c r="P223" s="235">
        <f>O223*H223</f>
        <v>0</v>
      </c>
      <c r="Q223" s="235">
        <v>0.0037000000000000002</v>
      </c>
      <c r="R223" s="235">
        <f>Q223*H223</f>
        <v>0.010615300000000001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190</v>
      </c>
      <c r="AT223" s="237" t="s">
        <v>126</v>
      </c>
      <c r="AU223" s="237" t="s">
        <v>83</v>
      </c>
      <c r="AY223" s="14" t="s">
        <v>124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83</v>
      </c>
      <c r="BK223" s="239">
        <f>ROUND(I223*H223,3)</f>
        <v>0</v>
      </c>
      <c r="BL223" s="14" t="s">
        <v>190</v>
      </c>
      <c r="BM223" s="237" t="s">
        <v>462</v>
      </c>
    </row>
    <row r="224" s="2" customFormat="1" ht="21.75" customHeight="1">
      <c r="A224" s="35"/>
      <c r="B224" s="36"/>
      <c r="C224" s="226" t="s">
        <v>463</v>
      </c>
      <c r="D224" s="226" t="s">
        <v>126</v>
      </c>
      <c r="E224" s="227" t="s">
        <v>464</v>
      </c>
      <c r="F224" s="228" t="s">
        <v>465</v>
      </c>
      <c r="G224" s="229" t="s">
        <v>150</v>
      </c>
      <c r="H224" s="230">
        <v>2.8999999999999999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40</v>
      </c>
      <c r="O224" s="94"/>
      <c r="P224" s="235">
        <f>O224*H224</f>
        <v>0</v>
      </c>
      <c r="Q224" s="235">
        <v>0.0031199999999999999</v>
      </c>
      <c r="R224" s="235">
        <f>Q224*H224</f>
        <v>0.0090479999999999988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190</v>
      </c>
      <c r="AT224" s="237" t="s">
        <v>126</v>
      </c>
      <c r="AU224" s="237" t="s">
        <v>83</v>
      </c>
      <c r="AY224" s="14" t="s">
        <v>124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83</v>
      </c>
      <c r="BK224" s="239">
        <f>ROUND(I224*H224,3)</f>
        <v>0</v>
      </c>
      <c r="BL224" s="14" t="s">
        <v>190</v>
      </c>
      <c r="BM224" s="237" t="s">
        <v>466</v>
      </c>
    </row>
    <row r="225" s="2" customFormat="1" ht="24.15" customHeight="1">
      <c r="A225" s="35"/>
      <c r="B225" s="36"/>
      <c r="C225" s="226" t="s">
        <v>467</v>
      </c>
      <c r="D225" s="226" t="s">
        <v>126</v>
      </c>
      <c r="E225" s="227" t="s">
        <v>468</v>
      </c>
      <c r="F225" s="228" t="s">
        <v>469</v>
      </c>
      <c r="G225" s="229" t="s">
        <v>129</v>
      </c>
      <c r="H225" s="230">
        <v>0.80000000000000004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40</v>
      </c>
      <c r="O225" s="94"/>
      <c r="P225" s="235">
        <f>O225*H225</f>
        <v>0</v>
      </c>
      <c r="Q225" s="235">
        <v>0.0032699999999999999</v>
      </c>
      <c r="R225" s="235">
        <f>Q225*H225</f>
        <v>0.0026160000000000003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190</v>
      </c>
      <c r="AT225" s="237" t="s">
        <v>126</v>
      </c>
      <c r="AU225" s="237" t="s">
        <v>83</v>
      </c>
      <c r="AY225" s="14" t="s">
        <v>124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83</v>
      </c>
      <c r="BK225" s="239">
        <f>ROUND(I225*H225,3)</f>
        <v>0</v>
      </c>
      <c r="BL225" s="14" t="s">
        <v>190</v>
      </c>
      <c r="BM225" s="237" t="s">
        <v>470</v>
      </c>
    </row>
    <row r="226" s="2" customFormat="1" ht="16.5" customHeight="1">
      <c r="A226" s="35"/>
      <c r="B226" s="36"/>
      <c r="C226" s="240" t="s">
        <v>471</v>
      </c>
      <c r="D226" s="240" t="s">
        <v>132</v>
      </c>
      <c r="E226" s="241" t="s">
        <v>472</v>
      </c>
      <c r="F226" s="242" t="s">
        <v>473</v>
      </c>
      <c r="G226" s="243" t="s">
        <v>129</v>
      </c>
      <c r="H226" s="244">
        <v>4.1639999999999997</v>
      </c>
      <c r="I226" s="245"/>
      <c r="J226" s="244">
        <f>ROUND(I226*H226,3)</f>
        <v>0</v>
      </c>
      <c r="K226" s="246"/>
      <c r="L226" s="247"/>
      <c r="M226" s="248" t="s">
        <v>1</v>
      </c>
      <c r="N226" s="249" t="s">
        <v>40</v>
      </c>
      <c r="O226" s="94"/>
      <c r="P226" s="235">
        <f>O226*H226</f>
        <v>0</v>
      </c>
      <c r="Q226" s="235">
        <v>0.01132</v>
      </c>
      <c r="R226" s="235">
        <f>Q226*H226</f>
        <v>0.047136479999999994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255</v>
      </c>
      <c r="AT226" s="237" t="s">
        <v>132</v>
      </c>
      <c r="AU226" s="237" t="s">
        <v>83</v>
      </c>
      <c r="AY226" s="14" t="s">
        <v>124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83</v>
      </c>
      <c r="BK226" s="239">
        <f>ROUND(I226*H226,3)</f>
        <v>0</v>
      </c>
      <c r="BL226" s="14" t="s">
        <v>190</v>
      </c>
      <c r="BM226" s="237" t="s">
        <v>474</v>
      </c>
    </row>
    <row r="227" s="2" customFormat="1" ht="24.15" customHeight="1">
      <c r="A227" s="35"/>
      <c r="B227" s="36"/>
      <c r="C227" s="226" t="s">
        <v>475</v>
      </c>
      <c r="D227" s="226" t="s">
        <v>126</v>
      </c>
      <c r="E227" s="227" t="s">
        <v>476</v>
      </c>
      <c r="F227" s="228" t="s">
        <v>477</v>
      </c>
      <c r="G227" s="229" t="s">
        <v>444</v>
      </c>
      <c r="H227" s="231"/>
      <c r="I227" s="231"/>
      <c r="J227" s="230">
        <f>ROUND(I227*H227,3)</f>
        <v>0</v>
      </c>
      <c r="K227" s="232"/>
      <c r="L227" s="41"/>
      <c r="M227" s="233" t="s">
        <v>1</v>
      </c>
      <c r="N227" s="234" t="s">
        <v>40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190</v>
      </c>
      <c r="AT227" s="237" t="s">
        <v>126</v>
      </c>
      <c r="AU227" s="237" t="s">
        <v>83</v>
      </c>
      <c r="AY227" s="14" t="s">
        <v>124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83</v>
      </c>
      <c r="BK227" s="239">
        <f>ROUND(I227*H227,3)</f>
        <v>0</v>
      </c>
      <c r="BL227" s="14" t="s">
        <v>190</v>
      </c>
      <c r="BM227" s="237" t="s">
        <v>478</v>
      </c>
    </row>
    <row r="228" s="12" customFormat="1" ht="22.8" customHeight="1">
      <c r="A228" s="12"/>
      <c r="B228" s="210"/>
      <c r="C228" s="211"/>
      <c r="D228" s="212" t="s">
        <v>73</v>
      </c>
      <c r="E228" s="224" t="s">
        <v>479</v>
      </c>
      <c r="F228" s="224" t="s">
        <v>480</v>
      </c>
      <c r="G228" s="211"/>
      <c r="H228" s="211"/>
      <c r="I228" s="214"/>
      <c r="J228" s="225">
        <f>BK228</f>
        <v>0</v>
      </c>
      <c r="K228" s="211"/>
      <c r="L228" s="216"/>
      <c r="M228" s="217"/>
      <c r="N228" s="218"/>
      <c r="O228" s="218"/>
      <c r="P228" s="219">
        <f>SUM(P229:P230)</f>
        <v>0</v>
      </c>
      <c r="Q228" s="218"/>
      <c r="R228" s="219">
        <f>SUM(R229:R230)</f>
        <v>0.0053595200000000004</v>
      </c>
      <c r="S228" s="218"/>
      <c r="T228" s="220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1" t="s">
        <v>83</v>
      </c>
      <c r="AT228" s="222" t="s">
        <v>73</v>
      </c>
      <c r="AU228" s="222" t="s">
        <v>79</v>
      </c>
      <c r="AY228" s="221" t="s">
        <v>124</v>
      </c>
      <c r="BK228" s="223">
        <f>SUM(BK229:BK230)</f>
        <v>0</v>
      </c>
    </row>
    <row r="229" s="2" customFormat="1" ht="24.15" customHeight="1">
      <c r="A229" s="35"/>
      <c r="B229" s="36"/>
      <c r="C229" s="226" t="s">
        <v>481</v>
      </c>
      <c r="D229" s="226" t="s">
        <v>126</v>
      </c>
      <c r="E229" s="227" t="s">
        <v>482</v>
      </c>
      <c r="F229" s="228" t="s">
        <v>483</v>
      </c>
      <c r="G229" s="229" t="s">
        <v>129</v>
      </c>
      <c r="H229" s="230">
        <v>12.464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40</v>
      </c>
      <c r="O229" s="94"/>
      <c r="P229" s="235">
        <f>O229*H229</f>
        <v>0</v>
      </c>
      <c r="Q229" s="235">
        <v>0.00010000000000000001</v>
      </c>
      <c r="R229" s="235">
        <f>Q229*H229</f>
        <v>0.0012464000000000002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190</v>
      </c>
      <c r="AT229" s="237" t="s">
        <v>126</v>
      </c>
      <c r="AU229" s="237" t="s">
        <v>83</v>
      </c>
      <c r="AY229" s="14" t="s">
        <v>124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83</v>
      </c>
      <c r="BK229" s="239">
        <f>ROUND(I229*H229,3)</f>
        <v>0</v>
      </c>
      <c r="BL229" s="14" t="s">
        <v>190</v>
      </c>
      <c r="BM229" s="237" t="s">
        <v>484</v>
      </c>
    </row>
    <row r="230" s="2" customFormat="1" ht="37.8" customHeight="1">
      <c r="A230" s="35"/>
      <c r="B230" s="36"/>
      <c r="C230" s="226" t="s">
        <v>485</v>
      </c>
      <c r="D230" s="226" t="s">
        <v>126</v>
      </c>
      <c r="E230" s="227" t="s">
        <v>486</v>
      </c>
      <c r="F230" s="228" t="s">
        <v>487</v>
      </c>
      <c r="G230" s="229" t="s">
        <v>129</v>
      </c>
      <c r="H230" s="230">
        <v>12.464</v>
      </c>
      <c r="I230" s="231"/>
      <c r="J230" s="230">
        <f>ROUND(I230*H230,3)</f>
        <v>0</v>
      </c>
      <c r="K230" s="232"/>
      <c r="L230" s="41"/>
      <c r="M230" s="233" t="s">
        <v>1</v>
      </c>
      <c r="N230" s="234" t="s">
        <v>40</v>
      </c>
      <c r="O230" s="94"/>
      <c r="P230" s="235">
        <f>O230*H230</f>
        <v>0</v>
      </c>
      <c r="Q230" s="235">
        <v>0.00033</v>
      </c>
      <c r="R230" s="235">
        <f>Q230*H230</f>
        <v>0.0041131200000000005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190</v>
      </c>
      <c r="AT230" s="237" t="s">
        <v>126</v>
      </c>
      <c r="AU230" s="237" t="s">
        <v>83</v>
      </c>
      <c r="AY230" s="14" t="s">
        <v>124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83</v>
      </c>
      <c r="BK230" s="239">
        <f>ROUND(I230*H230,3)</f>
        <v>0</v>
      </c>
      <c r="BL230" s="14" t="s">
        <v>190</v>
      </c>
      <c r="BM230" s="237" t="s">
        <v>488</v>
      </c>
    </row>
    <row r="231" s="12" customFormat="1" ht="25.92" customHeight="1">
      <c r="A231" s="12"/>
      <c r="B231" s="210"/>
      <c r="C231" s="211"/>
      <c r="D231" s="212" t="s">
        <v>73</v>
      </c>
      <c r="E231" s="213" t="s">
        <v>489</v>
      </c>
      <c r="F231" s="213" t="s">
        <v>490</v>
      </c>
      <c r="G231" s="211"/>
      <c r="H231" s="211"/>
      <c r="I231" s="214"/>
      <c r="J231" s="215">
        <f>BK231</f>
        <v>0</v>
      </c>
      <c r="K231" s="211"/>
      <c r="L231" s="216"/>
      <c r="M231" s="217"/>
      <c r="N231" s="218"/>
      <c r="O231" s="218"/>
      <c r="P231" s="219">
        <f>P232</f>
        <v>0</v>
      </c>
      <c r="Q231" s="218"/>
      <c r="R231" s="219">
        <f>R232</f>
        <v>0</v>
      </c>
      <c r="S231" s="218"/>
      <c r="T231" s="220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1" t="s">
        <v>130</v>
      </c>
      <c r="AT231" s="222" t="s">
        <v>73</v>
      </c>
      <c r="AU231" s="222" t="s">
        <v>74</v>
      </c>
      <c r="AY231" s="221" t="s">
        <v>124</v>
      </c>
      <c r="BK231" s="223">
        <f>BK232</f>
        <v>0</v>
      </c>
    </row>
    <row r="232" s="2" customFormat="1" ht="37.8" customHeight="1">
      <c r="A232" s="35"/>
      <c r="B232" s="36"/>
      <c r="C232" s="226" t="s">
        <v>491</v>
      </c>
      <c r="D232" s="226" t="s">
        <v>126</v>
      </c>
      <c r="E232" s="227" t="s">
        <v>492</v>
      </c>
      <c r="F232" s="228" t="s">
        <v>493</v>
      </c>
      <c r="G232" s="229" t="s">
        <v>494</v>
      </c>
      <c r="H232" s="230">
        <v>16</v>
      </c>
      <c r="I232" s="231"/>
      <c r="J232" s="230">
        <f>ROUND(I232*H232,3)</f>
        <v>0</v>
      </c>
      <c r="K232" s="232"/>
      <c r="L232" s="41"/>
      <c r="M232" s="233" t="s">
        <v>1</v>
      </c>
      <c r="N232" s="234" t="s">
        <v>40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495</v>
      </c>
      <c r="AT232" s="237" t="s">
        <v>126</v>
      </c>
      <c r="AU232" s="237" t="s">
        <v>79</v>
      </c>
      <c r="AY232" s="14" t="s">
        <v>124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83</v>
      </c>
      <c r="BK232" s="239">
        <f>ROUND(I232*H232,3)</f>
        <v>0</v>
      </c>
      <c r="BL232" s="14" t="s">
        <v>495</v>
      </c>
      <c r="BM232" s="237" t="s">
        <v>496</v>
      </c>
    </row>
    <row r="233" s="12" customFormat="1" ht="25.92" customHeight="1">
      <c r="A233" s="12"/>
      <c r="B233" s="210"/>
      <c r="C233" s="211"/>
      <c r="D233" s="212" t="s">
        <v>73</v>
      </c>
      <c r="E233" s="213" t="s">
        <v>497</v>
      </c>
      <c r="F233" s="213" t="s">
        <v>498</v>
      </c>
      <c r="G233" s="211"/>
      <c r="H233" s="211"/>
      <c r="I233" s="214"/>
      <c r="J233" s="215">
        <f>BK233</f>
        <v>0</v>
      </c>
      <c r="K233" s="211"/>
      <c r="L233" s="216"/>
      <c r="M233" s="217"/>
      <c r="N233" s="218"/>
      <c r="O233" s="218"/>
      <c r="P233" s="219">
        <f>P234</f>
        <v>0</v>
      </c>
      <c r="Q233" s="218"/>
      <c r="R233" s="219">
        <f>R234</f>
        <v>0</v>
      </c>
      <c r="S233" s="218"/>
      <c r="T233" s="220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1" t="s">
        <v>147</v>
      </c>
      <c r="AT233" s="222" t="s">
        <v>73</v>
      </c>
      <c r="AU233" s="222" t="s">
        <v>74</v>
      </c>
      <c r="AY233" s="221" t="s">
        <v>124</v>
      </c>
      <c r="BK233" s="223">
        <f>BK234</f>
        <v>0</v>
      </c>
    </row>
    <row r="234" s="2" customFormat="1" ht="21.75" customHeight="1">
      <c r="A234" s="35"/>
      <c r="B234" s="36"/>
      <c r="C234" s="226" t="s">
        <v>499</v>
      </c>
      <c r="D234" s="226" t="s">
        <v>126</v>
      </c>
      <c r="E234" s="227" t="s">
        <v>500</v>
      </c>
      <c r="F234" s="228" t="s">
        <v>501</v>
      </c>
      <c r="G234" s="229" t="s">
        <v>502</v>
      </c>
      <c r="H234" s="230">
        <v>1</v>
      </c>
      <c r="I234" s="231"/>
      <c r="J234" s="230">
        <f>ROUND(I234*H234,3)</f>
        <v>0</v>
      </c>
      <c r="K234" s="232"/>
      <c r="L234" s="41"/>
      <c r="M234" s="250" t="s">
        <v>1</v>
      </c>
      <c r="N234" s="251" t="s">
        <v>40</v>
      </c>
      <c r="O234" s="252"/>
      <c r="P234" s="253">
        <f>O234*H234</f>
        <v>0</v>
      </c>
      <c r="Q234" s="253">
        <v>0</v>
      </c>
      <c r="R234" s="253">
        <f>Q234*H234</f>
        <v>0</v>
      </c>
      <c r="S234" s="253">
        <v>0</v>
      </c>
      <c r="T234" s="254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503</v>
      </c>
      <c r="AT234" s="237" t="s">
        <v>126</v>
      </c>
      <c r="AU234" s="237" t="s">
        <v>79</v>
      </c>
      <c r="AY234" s="14" t="s">
        <v>124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83</v>
      </c>
      <c r="BK234" s="239">
        <f>ROUND(I234*H234,3)</f>
        <v>0</v>
      </c>
      <c r="BL234" s="14" t="s">
        <v>503</v>
      </c>
      <c r="BM234" s="237" t="s">
        <v>504</v>
      </c>
    </row>
    <row r="235" s="2" customFormat="1" ht="6.96" customHeight="1">
      <c r="A235" s="35"/>
      <c r="B235" s="69"/>
      <c r="C235" s="70"/>
      <c r="D235" s="70"/>
      <c r="E235" s="70"/>
      <c r="F235" s="70"/>
      <c r="G235" s="70"/>
      <c r="H235" s="70"/>
      <c r="I235" s="70"/>
      <c r="J235" s="70"/>
      <c r="K235" s="70"/>
      <c r="L235" s="41"/>
      <c r="M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</row>
  </sheetData>
  <sheetProtection sheet="1" autoFilter="0" formatColumns="0" formatRows="0" objects="1" scenarios="1" spinCount="100000" saltValue="J+AIevsRIWF62Fwk/Xvr1S0iGjIN+FRBY2jYaXgoWbA4eyx9in99M2yED4W9Z9084Wl8xouloftw1qJHInSMWw==" hashValue="NMRKuCdZ1FPDW9q0j705IIQ2fg2X3UIq9b4Lbu0H70UJp+CXDUOfK7wdFr8pXZctkyvyNoTv+qhaPMYF74H+AQ==" algorithmName="SHA-512" password="CC35"/>
  <autoFilter ref="C131:K234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86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Stavebné úpravy a zateplenie kultúrneho domu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87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505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23. 2. 2022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19</v>
      </c>
      <c r="F15" s="35"/>
      <c r="G15" s="35"/>
      <c r="H15" s="35"/>
      <c r="I15" s="143" t="s">
        <v>24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">
        <v>28</v>
      </c>
      <c r="F21" s="35"/>
      <c r="G21" s="35"/>
      <c r="H21" s="35"/>
      <c r="I21" s="143" t="s">
        <v>24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31</v>
      </c>
      <c r="E23" s="35"/>
      <c r="F23" s="35"/>
      <c r="G23" s="35"/>
      <c r="H23" s="35"/>
      <c r="I23" s="143" t="s">
        <v>23</v>
      </c>
      <c r="J23" s="146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">
        <v>32</v>
      </c>
      <c r="F24" s="35"/>
      <c r="G24" s="35"/>
      <c r="H24" s="35"/>
      <c r="I24" s="143" t="s">
        <v>24</v>
      </c>
      <c r="J24" s="146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ROUND((SUM(BE124:BE160)),  2)</f>
        <v>0</v>
      </c>
      <c r="G33" s="159"/>
      <c r="H33" s="159"/>
      <c r="I33" s="160">
        <v>0.20000000000000001</v>
      </c>
      <c r="J33" s="158">
        <f>ROUND(((SUM(BE124:BE160))*I33),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ROUND((SUM(BF124:BF160)),  2)</f>
        <v>0</v>
      </c>
      <c r="G34" s="159"/>
      <c r="H34" s="159"/>
      <c r="I34" s="160">
        <v>0.20000000000000001</v>
      </c>
      <c r="J34" s="158">
        <f>ROUND(((SUM(BF124:BF160))*I34),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ROUND((SUM(BG124:BG160)),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ROUND((SUM(BH124:BH160)),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ROUND((SUM(BI124:BI160)),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Stavebné úpravy a zateplenie kultúrneho domu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87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2 - SO 02 - Sadové úpravy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>Obec Hosťová</v>
      </c>
      <c r="G89" s="37"/>
      <c r="H89" s="37"/>
      <c r="I89" s="29" t="s">
        <v>20</v>
      </c>
      <c r="J89" s="82" t="str">
        <f>IF(J12="","",J12)</f>
        <v>23. 2. 2022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>Obec Hosťová</v>
      </c>
      <c r="G91" s="37"/>
      <c r="H91" s="37"/>
      <c r="I91" s="29" t="s">
        <v>27</v>
      </c>
      <c r="J91" s="33" t="str">
        <f>E21</f>
        <v>Ing.Roman Hanák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HP REA s.r.o.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90</v>
      </c>
      <c r="D94" s="183"/>
      <c r="E94" s="183"/>
      <c r="F94" s="183"/>
      <c r="G94" s="183"/>
      <c r="H94" s="183"/>
      <c r="I94" s="183"/>
      <c r="J94" s="184" t="s">
        <v>91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92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93</v>
      </c>
    </row>
    <row r="97" s="9" customFormat="1" ht="24.96" customHeight="1">
      <c r="A97" s="9"/>
      <c r="B97" s="186"/>
      <c r="C97" s="187"/>
      <c r="D97" s="188" t="s">
        <v>94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506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95</v>
      </c>
      <c r="E99" s="195"/>
      <c r="F99" s="195"/>
      <c r="G99" s="195"/>
      <c r="H99" s="195"/>
      <c r="I99" s="195"/>
      <c r="J99" s="196">
        <f>J142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507</v>
      </c>
      <c r="E100" s="195"/>
      <c r="F100" s="195"/>
      <c r="G100" s="195"/>
      <c r="H100" s="195"/>
      <c r="I100" s="195"/>
      <c r="J100" s="196">
        <f>J145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508</v>
      </c>
      <c r="E101" s="195"/>
      <c r="F101" s="195"/>
      <c r="G101" s="195"/>
      <c r="H101" s="195"/>
      <c r="I101" s="195"/>
      <c r="J101" s="196">
        <f>J148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98</v>
      </c>
      <c r="E102" s="195"/>
      <c r="F102" s="195"/>
      <c r="G102" s="195"/>
      <c r="H102" s="195"/>
      <c r="I102" s="195"/>
      <c r="J102" s="196">
        <f>J152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99</v>
      </c>
      <c r="E103" s="195"/>
      <c r="F103" s="195"/>
      <c r="G103" s="195"/>
      <c r="H103" s="195"/>
      <c r="I103" s="195"/>
      <c r="J103" s="196">
        <f>J157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108</v>
      </c>
      <c r="E104" s="189"/>
      <c r="F104" s="189"/>
      <c r="G104" s="189"/>
      <c r="H104" s="189"/>
      <c r="I104" s="189"/>
      <c r="J104" s="190">
        <f>J159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110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Stavebné úpravy a zateplenie kultúrneho domu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87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2 - SO 02 - Sadové úpravy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>Obec Hosťová</v>
      </c>
      <c r="G118" s="37"/>
      <c r="H118" s="37"/>
      <c r="I118" s="29" t="s">
        <v>20</v>
      </c>
      <c r="J118" s="82" t="str">
        <f>IF(J12="","",J12)</f>
        <v>23. 2. 2022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>Obec Hosťová</v>
      </c>
      <c r="G120" s="37"/>
      <c r="H120" s="37"/>
      <c r="I120" s="29" t="s">
        <v>27</v>
      </c>
      <c r="J120" s="33" t="str">
        <f>E21</f>
        <v>Ing.Roman Hanák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25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>HP REA s.r.o.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111</v>
      </c>
      <c r="D123" s="201" t="s">
        <v>59</v>
      </c>
      <c r="E123" s="201" t="s">
        <v>55</v>
      </c>
      <c r="F123" s="201" t="s">
        <v>56</v>
      </c>
      <c r="G123" s="201" t="s">
        <v>112</v>
      </c>
      <c r="H123" s="201" t="s">
        <v>113</v>
      </c>
      <c r="I123" s="201" t="s">
        <v>114</v>
      </c>
      <c r="J123" s="202" t="s">
        <v>91</v>
      </c>
      <c r="K123" s="203" t="s">
        <v>115</v>
      </c>
      <c r="L123" s="204"/>
      <c r="M123" s="103" t="s">
        <v>1</v>
      </c>
      <c r="N123" s="104" t="s">
        <v>38</v>
      </c>
      <c r="O123" s="104" t="s">
        <v>116</v>
      </c>
      <c r="P123" s="104" t="s">
        <v>117</v>
      </c>
      <c r="Q123" s="104" t="s">
        <v>118</v>
      </c>
      <c r="R123" s="104" t="s">
        <v>119</v>
      </c>
      <c r="S123" s="104" t="s">
        <v>120</v>
      </c>
      <c r="T123" s="105" t="s">
        <v>121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92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P125+P159</f>
        <v>0</v>
      </c>
      <c r="Q124" s="107"/>
      <c r="R124" s="207">
        <f>R125+R159</f>
        <v>12.165341339999999</v>
      </c>
      <c r="S124" s="107"/>
      <c r="T124" s="208">
        <f>T125+T159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73</v>
      </c>
      <c r="AU124" s="14" t="s">
        <v>93</v>
      </c>
      <c r="BK124" s="209">
        <f>BK125+BK159</f>
        <v>0</v>
      </c>
    </row>
    <row r="125" s="12" customFormat="1" ht="25.92" customHeight="1">
      <c r="A125" s="12"/>
      <c r="B125" s="210"/>
      <c r="C125" s="211"/>
      <c r="D125" s="212" t="s">
        <v>73</v>
      </c>
      <c r="E125" s="213" t="s">
        <v>122</v>
      </c>
      <c r="F125" s="213" t="s">
        <v>123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P126+P142+P145+P148+P152+P157</f>
        <v>0</v>
      </c>
      <c r="Q125" s="218"/>
      <c r="R125" s="219">
        <f>R126+R142+R145+R148+R152+R157</f>
        <v>12.165341339999999</v>
      </c>
      <c r="S125" s="218"/>
      <c r="T125" s="220">
        <f>T126+T142+T145+T148+T152+T157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79</v>
      </c>
      <c r="AT125" s="222" t="s">
        <v>73</v>
      </c>
      <c r="AU125" s="222" t="s">
        <v>74</v>
      </c>
      <c r="AY125" s="221" t="s">
        <v>124</v>
      </c>
      <c r="BK125" s="223">
        <f>BK126+BK142+BK145+BK148+BK152+BK157</f>
        <v>0</v>
      </c>
    </row>
    <row r="126" s="12" customFormat="1" ht="22.8" customHeight="1">
      <c r="A126" s="12"/>
      <c r="B126" s="210"/>
      <c r="C126" s="211"/>
      <c r="D126" s="212" t="s">
        <v>73</v>
      </c>
      <c r="E126" s="224" t="s">
        <v>79</v>
      </c>
      <c r="F126" s="224" t="s">
        <v>509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SUM(P127:P141)</f>
        <v>0</v>
      </c>
      <c r="Q126" s="218"/>
      <c r="R126" s="219">
        <f>SUM(R127:R141)</f>
        <v>0.15896000000000002</v>
      </c>
      <c r="S126" s="218"/>
      <c r="T126" s="220">
        <f>SUM(T127:T141)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73</v>
      </c>
      <c r="AU126" s="222" t="s">
        <v>79</v>
      </c>
      <c r="AY126" s="221" t="s">
        <v>124</v>
      </c>
      <c r="BK126" s="223">
        <f>SUM(BK127:BK141)</f>
        <v>0</v>
      </c>
    </row>
    <row r="127" s="2" customFormat="1" ht="24.15" customHeight="1">
      <c r="A127" s="35"/>
      <c r="B127" s="36"/>
      <c r="C127" s="226" t="s">
        <v>79</v>
      </c>
      <c r="D127" s="226" t="s">
        <v>126</v>
      </c>
      <c r="E127" s="227" t="s">
        <v>510</v>
      </c>
      <c r="F127" s="228" t="s">
        <v>511</v>
      </c>
      <c r="G127" s="229" t="s">
        <v>290</v>
      </c>
      <c r="H127" s="230">
        <v>4.9820000000000002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40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130</v>
      </c>
      <c r="AT127" s="237" t="s">
        <v>126</v>
      </c>
      <c r="AU127" s="237" t="s">
        <v>83</v>
      </c>
      <c r="AY127" s="14" t="s">
        <v>124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83</v>
      </c>
      <c r="BK127" s="239">
        <f>ROUND(I127*H127,3)</f>
        <v>0</v>
      </c>
      <c r="BL127" s="14" t="s">
        <v>130</v>
      </c>
      <c r="BM127" s="237" t="s">
        <v>512</v>
      </c>
    </row>
    <row r="128" s="2" customFormat="1" ht="24.15" customHeight="1">
      <c r="A128" s="35"/>
      <c r="B128" s="36"/>
      <c r="C128" s="226" t="s">
        <v>83</v>
      </c>
      <c r="D128" s="226" t="s">
        <v>126</v>
      </c>
      <c r="E128" s="227" t="s">
        <v>513</v>
      </c>
      <c r="F128" s="228" t="s">
        <v>514</v>
      </c>
      <c r="G128" s="229" t="s">
        <v>290</v>
      </c>
      <c r="H128" s="230">
        <v>4.9820000000000002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40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130</v>
      </c>
      <c r="AT128" s="237" t="s">
        <v>126</v>
      </c>
      <c r="AU128" s="237" t="s">
        <v>83</v>
      </c>
      <c r="AY128" s="14" t="s">
        <v>124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83</v>
      </c>
      <c r="BK128" s="239">
        <f>ROUND(I128*H128,3)</f>
        <v>0</v>
      </c>
      <c r="BL128" s="14" t="s">
        <v>130</v>
      </c>
      <c r="BM128" s="237" t="s">
        <v>515</v>
      </c>
    </row>
    <row r="129" s="2" customFormat="1" ht="21.75" customHeight="1">
      <c r="A129" s="35"/>
      <c r="B129" s="36"/>
      <c r="C129" s="226" t="s">
        <v>137</v>
      </c>
      <c r="D129" s="226" t="s">
        <v>126</v>
      </c>
      <c r="E129" s="227" t="s">
        <v>516</v>
      </c>
      <c r="F129" s="228" t="s">
        <v>517</v>
      </c>
      <c r="G129" s="229" t="s">
        <v>290</v>
      </c>
      <c r="H129" s="230">
        <v>0.45000000000000001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40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130</v>
      </c>
      <c r="AT129" s="237" t="s">
        <v>126</v>
      </c>
      <c r="AU129" s="237" t="s">
        <v>83</v>
      </c>
      <c r="AY129" s="14" t="s">
        <v>124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83</v>
      </c>
      <c r="BK129" s="239">
        <f>ROUND(I129*H129,3)</f>
        <v>0</v>
      </c>
      <c r="BL129" s="14" t="s">
        <v>130</v>
      </c>
      <c r="BM129" s="237" t="s">
        <v>518</v>
      </c>
    </row>
    <row r="130" s="2" customFormat="1" ht="24.15" customHeight="1">
      <c r="A130" s="35"/>
      <c r="B130" s="36"/>
      <c r="C130" s="226" t="s">
        <v>130</v>
      </c>
      <c r="D130" s="226" t="s">
        <v>126</v>
      </c>
      <c r="E130" s="227" t="s">
        <v>519</v>
      </c>
      <c r="F130" s="228" t="s">
        <v>520</v>
      </c>
      <c r="G130" s="229" t="s">
        <v>290</v>
      </c>
      <c r="H130" s="230">
        <v>0.45000000000000001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40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130</v>
      </c>
      <c r="AT130" s="237" t="s">
        <v>126</v>
      </c>
      <c r="AU130" s="237" t="s">
        <v>83</v>
      </c>
      <c r="AY130" s="14" t="s">
        <v>124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83</v>
      </c>
      <c r="BK130" s="239">
        <f>ROUND(I130*H130,3)</f>
        <v>0</v>
      </c>
      <c r="BL130" s="14" t="s">
        <v>130</v>
      </c>
      <c r="BM130" s="237" t="s">
        <v>521</v>
      </c>
    </row>
    <row r="131" s="2" customFormat="1" ht="24.15" customHeight="1">
      <c r="A131" s="35"/>
      <c r="B131" s="36"/>
      <c r="C131" s="226" t="s">
        <v>147</v>
      </c>
      <c r="D131" s="226" t="s">
        <v>126</v>
      </c>
      <c r="E131" s="227" t="s">
        <v>522</v>
      </c>
      <c r="F131" s="228" t="s">
        <v>523</v>
      </c>
      <c r="G131" s="229" t="s">
        <v>290</v>
      </c>
      <c r="H131" s="230">
        <v>2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40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130</v>
      </c>
      <c r="AT131" s="237" t="s">
        <v>126</v>
      </c>
      <c r="AU131" s="237" t="s">
        <v>83</v>
      </c>
      <c r="AY131" s="14" t="s">
        <v>124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83</v>
      </c>
      <c r="BK131" s="239">
        <f>ROUND(I131*H131,3)</f>
        <v>0</v>
      </c>
      <c r="BL131" s="14" t="s">
        <v>130</v>
      </c>
      <c r="BM131" s="237" t="s">
        <v>524</v>
      </c>
    </row>
    <row r="132" s="2" customFormat="1" ht="33" customHeight="1">
      <c r="A132" s="35"/>
      <c r="B132" s="36"/>
      <c r="C132" s="226" t="s">
        <v>142</v>
      </c>
      <c r="D132" s="226" t="s">
        <v>126</v>
      </c>
      <c r="E132" s="227" t="s">
        <v>525</v>
      </c>
      <c r="F132" s="228" t="s">
        <v>526</v>
      </c>
      <c r="G132" s="229" t="s">
        <v>290</v>
      </c>
      <c r="H132" s="230">
        <v>4.9820000000000002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40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130</v>
      </c>
      <c r="AT132" s="237" t="s">
        <v>126</v>
      </c>
      <c r="AU132" s="237" t="s">
        <v>83</v>
      </c>
      <c r="AY132" s="14" t="s">
        <v>124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83</v>
      </c>
      <c r="BK132" s="239">
        <f>ROUND(I132*H132,3)</f>
        <v>0</v>
      </c>
      <c r="BL132" s="14" t="s">
        <v>130</v>
      </c>
      <c r="BM132" s="237" t="s">
        <v>527</v>
      </c>
    </row>
    <row r="133" s="2" customFormat="1" ht="16.5" customHeight="1">
      <c r="A133" s="35"/>
      <c r="B133" s="36"/>
      <c r="C133" s="226" t="s">
        <v>155</v>
      </c>
      <c r="D133" s="226" t="s">
        <v>126</v>
      </c>
      <c r="E133" s="227" t="s">
        <v>528</v>
      </c>
      <c r="F133" s="228" t="s">
        <v>529</v>
      </c>
      <c r="G133" s="229" t="s">
        <v>290</v>
      </c>
      <c r="H133" s="230">
        <v>4.9820000000000002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40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130</v>
      </c>
      <c r="AT133" s="237" t="s">
        <v>126</v>
      </c>
      <c r="AU133" s="237" t="s">
        <v>83</v>
      </c>
      <c r="AY133" s="14" t="s">
        <v>124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83</v>
      </c>
      <c r="BK133" s="239">
        <f>ROUND(I133*H133,3)</f>
        <v>0</v>
      </c>
      <c r="BL133" s="14" t="s">
        <v>130</v>
      </c>
      <c r="BM133" s="237" t="s">
        <v>530</v>
      </c>
    </row>
    <row r="134" s="2" customFormat="1" ht="24.15" customHeight="1">
      <c r="A134" s="35"/>
      <c r="B134" s="36"/>
      <c r="C134" s="226" t="s">
        <v>135</v>
      </c>
      <c r="D134" s="226" t="s">
        <v>126</v>
      </c>
      <c r="E134" s="227" t="s">
        <v>531</v>
      </c>
      <c r="F134" s="228" t="s">
        <v>532</v>
      </c>
      <c r="G134" s="229" t="s">
        <v>212</v>
      </c>
      <c r="H134" s="230">
        <v>14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40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130</v>
      </c>
      <c r="AT134" s="237" t="s">
        <v>126</v>
      </c>
      <c r="AU134" s="237" t="s">
        <v>83</v>
      </c>
      <c r="AY134" s="14" t="s">
        <v>124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83</v>
      </c>
      <c r="BK134" s="239">
        <f>ROUND(I134*H134,3)</f>
        <v>0</v>
      </c>
      <c r="BL134" s="14" t="s">
        <v>130</v>
      </c>
      <c r="BM134" s="237" t="s">
        <v>533</v>
      </c>
    </row>
    <row r="135" s="2" customFormat="1" ht="24.15" customHeight="1">
      <c r="A135" s="35"/>
      <c r="B135" s="36"/>
      <c r="C135" s="226" t="s">
        <v>162</v>
      </c>
      <c r="D135" s="226" t="s">
        <v>126</v>
      </c>
      <c r="E135" s="227" t="s">
        <v>534</v>
      </c>
      <c r="F135" s="228" t="s">
        <v>535</v>
      </c>
      <c r="G135" s="229" t="s">
        <v>212</v>
      </c>
      <c r="H135" s="230">
        <v>4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40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130</v>
      </c>
      <c r="AT135" s="237" t="s">
        <v>126</v>
      </c>
      <c r="AU135" s="237" t="s">
        <v>83</v>
      </c>
      <c r="AY135" s="14" t="s">
        <v>124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83</v>
      </c>
      <c r="BK135" s="239">
        <f>ROUND(I135*H135,3)</f>
        <v>0</v>
      </c>
      <c r="BL135" s="14" t="s">
        <v>130</v>
      </c>
      <c r="BM135" s="237" t="s">
        <v>536</v>
      </c>
    </row>
    <row r="136" s="2" customFormat="1" ht="33" customHeight="1">
      <c r="A136" s="35"/>
      <c r="B136" s="36"/>
      <c r="C136" s="226" t="s">
        <v>166</v>
      </c>
      <c r="D136" s="226" t="s">
        <v>126</v>
      </c>
      <c r="E136" s="227" t="s">
        <v>537</v>
      </c>
      <c r="F136" s="228" t="s">
        <v>538</v>
      </c>
      <c r="G136" s="229" t="s">
        <v>212</v>
      </c>
      <c r="H136" s="230">
        <v>14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40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130</v>
      </c>
      <c r="AT136" s="237" t="s">
        <v>126</v>
      </c>
      <c r="AU136" s="237" t="s">
        <v>83</v>
      </c>
      <c r="AY136" s="14" t="s">
        <v>124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83</v>
      </c>
      <c r="BK136" s="239">
        <f>ROUND(I136*H136,3)</f>
        <v>0</v>
      </c>
      <c r="BL136" s="14" t="s">
        <v>130</v>
      </c>
      <c r="BM136" s="237" t="s">
        <v>539</v>
      </c>
    </row>
    <row r="137" s="2" customFormat="1" ht="16.5" customHeight="1">
      <c r="A137" s="35"/>
      <c r="B137" s="36"/>
      <c r="C137" s="240" t="s">
        <v>170</v>
      </c>
      <c r="D137" s="240" t="s">
        <v>132</v>
      </c>
      <c r="E137" s="241" t="s">
        <v>540</v>
      </c>
      <c r="F137" s="242" t="s">
        <v>541</v>
      </c>
      <c r="G137" s="243" t="s">
        <v>212</v>
      </c>
      <c r="H137" s="244">
        <v>14</v>
      </c>
      <c r="I137" s="245"/>
      <c r="J137" s="244">
        <f>ROUND(I137*H137,3)</f>
        <v>0</v>
      </c>
      <c r="K137" s="246"/>
      <c r="L137" s="247"/>
      <c r="M137" s="248" t="s">
        <v>1</v>
      </c>
      <c r="N137" s="249" t="s">
        <v>40</v>
      </c>
      <c r="O137" s="94"/>
      <c r="P137" s="235">
        <f>O137*H137</f>
        <v>0</v>
      </c>
      <c r="Q137" s="235">
        <v>0.00050000000000000001</v>
      </c>
      <c r="R137" s="235">
        <f>Q137*H137</f>
        <v>0.0070000000000000001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135</v>
      </c>
      <c r="AT137" s="237" t="s">
        <v>132</v>
      </c>
      <c r="AU137" s="237" t="s">
        <v>83</v>
      </c>
      <c r="AY137" s="14" t="s">
        <v>124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83</v>
      </c>
      <c r="BK137" s="239">
        <f>ROUND(I137*H137,3)</f>
        <v>0</v>
      </c>
      <c r="BL137" s="14" t="s">
        <v>130</v>
      </c>
      <c r="BM137" s="237" t="s">
        <v>542</v>
      </c>
    </row>
    <row r="138" s="2" customFormat="1" ht="33" customHeight="1">
      <c r="A138" s="35"/>
      <c r="B138" s="36"/>
      <c r="C138" s="226" t="s">
        <v>174</v>
      </c>
      <c r="D138" s="226" t="s">
        <v>126</v>
      </c>
      <c r="E138" s="227" t="s">
        <v>543</v>
      </c>
      <c r="F138" s="228" t="s">
        <v>544</v>
      </c>
      <c r="G138" s="229" t="s">
        <v>212</v>
      </c>
      <c r="H138" s="230">
        <v>4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40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130</v>
      </c>
      <c r="AT138" s="237" t="s">
        <v>126</v>
      </c>
      <c r="AU138" s="237" t="s">
        <v>83</v>
      </c>
      <c r="AY138" s="14" t="s">
        <v>124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83</v>
      </c>
      <c r="BK138" s="239">
        <f>ROUND(I138*H138,3)</f>
        <v>0</v>
      </c>
      <c r="BL138" s="14" t="s">
        <v>130</v>
      </c>
      <c r="BM138" s="237" t="s">
        <v>545</v>
      </c>
    </row>
    <row r="139" s="2" customFormat="1" ht="16.5" customHeight="1">
      <c r="A139" s="35"/>
      <c r="B139" s="36"/>
      <c r="C139" s="240" t="s">
        <v>178</v>
      </c>
      <c r="D139" s="240" t="s">
        <v>132</v>
      </c>
      <c r="E139" s="241" t="s">
        <v>546</v>
      </c>
      <c r="F139" s="242" t="s">
        <v>547</v>
      </c>
      <c r="G139" s="243" t="s">
        <v>212</v>
      </c>
      <c r="H139" s="244">
        <v>4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40</v>
      </c>
      <c r="O139" s="94"/>
      <c r="P139" s="235">
        <f>O139*H139</f>
        <v>0</v>
      </c>
      <c r="Q139" s="235">
        <v>0.0016000000000000001</v>
      </c>
      <c r="R139" s="235">
        <f>Q139*H139</f>
        <v>0.0064000000000000003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135</v>
      </c>
      <c r="AT139" s="237" t="s">
        <v>132</v>
      </c>
      <c r="AU139" s="237" t="s">
        <v>83</v>
      </c>
      <c r="AY139" s="14" t="s">
        <v>124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83</v>
      </c>
      <c r="BK139" s="239">
        <f>ROUND(I139*H139,3)</f>
        <v>0</v>
      </c>
      <c r="BL139" s="14" t="s">
        <v>130</v>
      </c>
      <c r="BM139" s="237" t="s">
        <v>548</v>
      </c>
    </row>
    <row r="140" s="2" customFormat="1" ht="33" customHeight="1">
      <c r="A140" s="35"/>
      <c r="B140" s="36"/>
      <c r="C140" s="226" t="s">
        <v>182</v>
      </c>
      <c r="D140" s="226" t="s">
        <v>126</v>
      </c>
      <c r="E140" s="227" t="s">
        <v>549</v>
      </c>
      <c r="F140" s="228" t="s">
        <v>550</v>
      </c>
      <c r="G140" s="229" t="s">
        <v>212</v>
      </c>
      <c r="H140" s="230">
        <v>4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40</v>
      </c>
      <c r="O140" s="94"/>
      <c r="P140" s="235">
        <f>O140*H140</f>
        <v>0</v>
      </c>
      <c r="Q140" s="235">
        <v>0.00038999999999999999</v>
      </c>
      <c r="R140" s="235">
        <f>Q140*H140</f>
        <v>0.00156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130</v>
      </c>
      <c r="AT140" s="237" t="s">
        <v>126</v>
      </c>
      <c r="AU140" s="237" t="s">
        <v>83</v>
      </c>
      <c r="AY140" s="14" t="s">
        <v>124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83</v>
      </c>
      <c r="BK140" s="239">
        <f>ROUND(I140*H140,3)</f>
        <v>0</v>
      </c>
      <c r="BL140" s="14" t="s">
        <v>130</v>
      </c>
      <c r="BM140" s="237" t="s">
        <v>551</v>
      </c>
    </row>
    <row r="141" s="2" customFormat="1" ht="24.15" customHeight="1">
      <c r="A141" s="35"/>
      <c r="B141" s="36"/>
      <c r="C141" s="240" t="s">
        <v>186</v>
      </c>
      <c r="D141" s="240" t="s">
        <v>132</v>
      </c>
      <c r="E141" s="241" t="s">
        <v>552</v>
      </c>
      <c r="F141" s="242" t="s">
        <v>553</v>
      </c>
      <c r="G141" s="243" t="s">
        <v>212</v>
      </c>
      <c r="H141" s="244">
        <v>12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40</v>
      </c>
      <c r="O141" s="94"/>
      <c r="P141" s="235">
        <f>O141*H141</f>
        <v>0</v>
      </c>
      <c r="Q141" s="235">
        <v>0.012</v>
      </c>
      <c r="R141" s="235">
        <f>Q141*H141</f>
        <v>0.14400000000000002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135</v>
      </c>
      <c r="AT141" s="237" t="s">
        <v>132</v>
      </c>
      <c r="AU141" s="237" t="s">
        <v>83</v>
      </c>
      <c r="AY141" s="14" t="s">
        <v>124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83</v>
      </c>
      <c r="BK141" s="239">
        <f>ROUND(I141*H141,3)</f>
        <v>0</v>
      </c>
      <c r="BL141" s="14" t="s">
        <v>130</v>
      </c>
      <c r="BM141" s="237" t="s">
        <v>554</v>
      </c>
    </row>
    <row r="142" s="12" customFormat="1" ht="22.8" customHeight="1">
      <c r="A142" s="12"/>
      <c r="B142" s="210"/>
      <c r="C142" s="211"/>
      <c r="D142" s="212" t="s">
        <v>73</v>
      </c>
      <c r="E142" s="224" t="s">
        <v>83</v>
      </c>
      <c r="F142" s="224" t="s">
        <v>125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SUM(P143:P144)</f>
        <v>0</v>
      </c>
      <c r="Q142" s="218"/>
      <c r="R142" s="219">
        <f>SUM(R143:R144)</f>
        <v>0.0074013400000000002</v>
      </c>
      <c r="S142" s="218"/>
      <c r="T142" s="22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79</v>
      </c>
      <c r="AT142" s="222" t="s">
        <v>73</v>
      </c>
      <c r="AU142" s="222" t="s">
        <v>79</v>
      </c>
      <c r="AY142" s="221" t="s">
        <v>124</v>
      </c>
      <c r="BK142" s="223">
        <f>SUM(BK143:BK144)</f>
        <v>0</v>
      </c>
    </row>
    <row r="143" s="2" customFormat="1" ht="24.15" customHeight="1">
      <c r="A143" s="35"/>
      <c r="B143" s="36"/>
      <c r="C143" s="226" t="s">
        <v>190</v>
      </c>
      <c r="D143" s="226" t="s">
        <v>126</v>
      </c>
      <c r="E143" s="227" t="s">
        <v>127</v>
      </c>
      <c r="F143" s="228" t="s">
        <v>128</v>
      </c>
      <c r="G143" s="229" t="s">
        <v>129</v>
      </c>
      <c r="H143" s="230">
        <v>16.898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40</v>
      </c>
      <c r="O143" s="94"/>
      <c r="P143" s="235">
        <f>O143*H143</f>
        <v>0</v>
      </c>
      <c r="Q143" s="235">
        <v>3.0000000000000001E-05</v>
      </c>
      <c r="R143" s="235">
        <f>Q143*H143</f>
        <v>0.00050693999999999999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130</v>
      </c>
      <c r="AT143" s="237" t="s">
        <v>126</v>
      </c>
      <c r="AU143" s="237" t="s">
        <v>83</v>
      </c>
      <c r="AY143" s="14" t="s">
        <v>124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83</v>
      </c>
      <c r="BK143" s="239">
        <f>ROUND(I143*H143,3)</f>
        <v>0</v>
      </c>
      <c r="BL143" s="14" t="s">
        <v>130</v>
      </c>
      <c r="BM143" s="237" t="s">
        <v>131</v>
      </c>
    </row>
    <row r="144" s="2" customFormat="1" ht="37.8" customHeight="1">
      <c r="A144" s="35"/>
      <c r="B144" s="36"/>
      <c r="C144" s="240" t="s">
        <v>194</v>
      </c>
      <c r="D144" s="240" t="s">
        <v>132</v>
      </c>
      <c r="E144" s="241" t="s">
        <v>133</v>
      </c>
      <c r="F144" s="242" t="s">
        <v>134</v>
      </c>
      <c r="G144" s="243" t="s">
        <v>129</v>
      </c>
      <c r="H144" s="244">
        <v>17.236000000000001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40</v>
      </c>
      <c r="O144" s="94"/>
      <c r="P144" s="235">
        <f>O144*H144</f>
        <v>0</v>
      </c>
      <c r="Q144" s="235">
        <v>0.00040000000000000002</v>
      </c>
      <c r="R144" s="235">
        <f>Q144*H144</f>
        <v>0.0068944000000000002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135</v>
      </c>
      <c r="AT144" s="237" t="s">
        <v>132</v>
      </c>
      <c r="AU144" s="237" t="s">
        <v>83</v>
      </c>
      <c r="AY144" s="14" t="s">
        <v>124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83</v>
      </c>
      <c r="BK144" s="239">
        <f>ROUND(I144*H144,3)</f>
        <v>0</v>
      </c>
      <c r="BL144" s="14" t="s">
        <v>130</v>
      </c>
      <c r="BM144" s="237" t="s">
        <v>136</v>
      </c>
    </row>
    <row r="145" s="12" customFormat="1" ht="22.8" customHeight="1">
      <c r="A145" s="12"/>
      <c r="B145" s="210"/>
      <c r="C145" s="211"/>
      <c r="D145" s="212" t="s">
        <v>73</v>
      </c>
      <c r="E145" s="224" t="s">
        <v>130</v>
      </c>
      <c r="F145" s="224" t="s">
        <v>555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SUM(P146:P147)</f>
        <v>0</v>
      </c>
      <c r="Q145" s="218"/>
      <c r="R145" s="219">
        <f>SUM(R146:R147)</f>
        <v>3.419</v>
      </c>
      <c r="S145" s="218"/>
      <c r="T145" s="220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79</v>
      </c>
      <c r="AT145" s="222" t="s">
        <v>73</v>
      </c>
      <c r="AU145" s="222" t="s">
        <v>79</v>
      </c>
      <c r="AY145" s="221" t="s">
        <v>124</v>
      </c>
      <c r="BK145" s="223">
        <f>SUM(BK146:BK147)</f>
        <v>0</v>
      </c>
    </row>
    <row r="146" s="2" customFormat="1" ht="24.15" customHeight="1">
      <c r="A146" s="35"/>
      <c r="B146" s="36"/>
      <c r="C146" s="226" t="s">
        <v>198</v>
      </c>
      <c r="D146" s="226" t="s">
        <v>126</v>
      </c>
      <c r="E146" s="227" t="s">
        <v>556</v>
      </c>
      <c r="F146" s="228" t="s">
        <v>557</v>
      </c>
      <c r="G146" s="229" t="s">
        <v>129</v>
      </c>
      <c r="H146" s="230">
        <v>8.9009999999999998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40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130</v>
      </c>
      <c r="AT146" s="237" t="s">
        <v>126</v>
      </c>
      <c r="AU146" s="237" t="s">
        <v>83</v>
      </c>
      <c r="AY146" s="14" t="s">
        <v>124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83</v>
      </c>
      <c r="BK146" s="239">
        <f>ROUND(I146*H146,3)</f>
        <v>0</v>
      </c>
      <c r="BL146" s="14" t="s">
        <v>130</v>
      </c>
      <c r="BM146" s="237" t="s">
        <v>558</v>
      </c>
    </row>
    <row r="147" s="2" customFormat="1" ht="16.5" customHeight="1">
      <c r="A147" s="35"/>
      <c r="B147" s="36"/>
      <c r="C147" s="240" t="s">
        <v>202</v>
      </c>
      <c r="D147" s="240" t="s">
        <v>132</v>
      </c>
      <c r="E147" s="241" t="s">
        <v>559</v>
      </c>
      <c r="F147" s="242" t="s">
        <v>560</v>
      </c>
      <c r="G147" s="243" t="s">
        <v>299</v>
      </c>
      <c r="H147" s="244">
        <v>3.419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40</v>
      </c>
      <c r="O147" s="94"/>
      <c r="P147" s="235">
        <f>O147*H147</f>
        <v>0</v>
      </c>
      <c r="Q147" s="235">
        <v>1</v>
      </c>
      <c r="R147" s="235">
        <f>Q147*H147</f>
        <v>3.419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135</v>
      </c>
      <c r="AT147" s="237" t="s">
        <v>132</v>
      </c>
      <c r="AU147" s="237" t="s">
        <v>83</v>
      </c>
      <c r="AY147" s="14" t="s">
        <v>124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83</v>
      </c>
      <c r="BK147" s="239">
        <f>ROUND(I147*H147,3)</f>
        <v>0</v>
      </c>
      <c r="BL147" s="14" t="s">
        <v>130</v>
      </c>
      <c r="BM147" s="237" t="s">
        <v>561</v>
      </c>
    </row>
    <row r="148" s="12" customFormat="1" ht="22.8" customHeight="1">
      <c r="A148" s="12"/>
      <c r="B148" s="210"/>
      <c r="C148" s="211"/>
      <c r="D148" s="212" t="s">
        <v>73</v>
      </c>
      <c r="E148" s="224" t="s">
        <v>147</v>
      </c>
      <c r="F148" s="224" t="s">
        <v>562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SUM(P149:P151)</f>
        <v>0</v>
      </c>
      <c r="Q148" s="218"/>
      <c r="R148" s="219">
        <f>SUM(R149:R151)</f>
        <v>4.5772000000000004</v>
      </c>
      <c r="S148" s="218"/>
      <c r="T148" s="220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79</v>
      </c>
      <c r="AT148" s="222" t="s">
        <v>73</v>
      </c>
      <c r="AU148" s="222" t="s">
        <v>79</v>
      </c>
      <c r="AY148" s="221" t="s">
        <v>124</v>
      </c>
      <c r="BK148" s="223">
        <f>SUM(BK149:BK151)</f>
        <v>0</v>
      </c>
    </row>
    <row r="149" s="2" customFormat="1" ht="33" customHeight="1">
      <c r="A149" s="35"/>
      <c r="B149" s="36"/>
      <c r="C149" s="226" t="s">
        <v>7</v>
      </c>
      <c r="D149" s="226" t="s">
        <v>126</v>
      </c>
      <c r="E149" s="227" t="s">
        <v>563</v>
      </c>
      <c r="F149" s="228" t="s">
        <v>564</v>
      </c>
      <c r="G149" s="229" t="s">
        <v>129</v>
      </c>
      <c r="H149" s="230">
        <v>5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40</v>
      </c>
      <c r="O149" s="94"/>
      <c r="P149" s="235">
        <f>O149*H149</f>
        <v>0</v>
      </c>
      <c r="Q149" s="235">
        <v>0.60104000000000002</v>
      </c>
      <c r="R149" s="235">
        <f>Q149*H149</f>
        <v>3.0052000000000003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130</v>
      </c>
      <c r="AT149" s="237" t="s">
        <v>126</v>
      </c>
      <c r="AU149" s="237" t="s">
        <v>83</v>
      </c>
      <c r="AY149" s="14" t="s">
        <v>124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83</v>
      </c>
      <c r="BK149" s="239">
        <f>ROUND(I149*H149,3)</f>
        <v>0</v>
      </c>
      <c r="BL149" s="14" t="s">
        <v>130</v>
      </c>
      <c r="BM149" s="237" t="s">
        <v>565</v>
      </c>
    </row>
    <row r="150" s="2" customFormat="1" ht="33" customHeight="1">
      <c r="A150" s="35"/>
      <c r="B150" s="36"/>
      <c r="C150" s="226" t="s">
        <v>209</v>
      </c>
      <c r="D150" s="226" t="s">
        <v>126</v>
      </c>
      <c r="E150" s="227" t="s">
        <v>566</v>
      </c>
      <c r="F150" s="228" t="s">
        <v>567</v>
      </c>
      <c r="G150" s="229" t="s">
        <v>129</v>
      </c>
      <c r="H150" s="230">
        <v>5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40</v>
      </c>
      <c r="O150" s="94"/>
      <c r="P150" s="235">
        <f>O150*H150</f>
        <v>0</v>
      </c>
      <c r="Q150" s="235">
        <v>0.112</v>
      </c>
      <c r="R150" s="235">
        <f>Q150*H150</f>
        <v>0.56000000000000005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130</v>
      </c>
      <c r="AT150" s="237" t="s">
        <v>126</v>
      </c>
      <c r="AU150" s="237" t="s">
        <v>83</v>
      </c>
      <c r="AY150" s="14" t="s">
        <v>124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83</v>
      </c>
      <c r="BK150" s="239">
        <f>ROUND(I150*H150,3)</f>
        <v>0</v>
      </c>
      <c r="BL150" s="14" t="s">
        <v>130</v>
      </c>
      <c r="BM150" s="237" t="s">
        <v>568</v>
      </c>
    </row>
    <row r="151" s="2" customFormat="1" ht="33" customHeight="1">
      <c r="A151" s="35"/>
      <c r="B151" s="36"/>
      <c r="C151" s="240" t="s">
        <v>215</v>
      </c>
      <c r="D151" s="240" t="s">
        <v>132</v>
      </c>
      <c r="E151" s="241" t="s">
        <v>569</v>
      </c>
      <c r="F151" s="242" t="s">
        <v>570</v>
      </c>
      <c r="G151" s="243" t="s">
        <v>129</v>
      </c>
      <c r="H151" s="244">
        <v>5.5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40</v>
      </c>
      <c r="O151" s="94"/>
      <c r="P151" s="235">
        <f>O151*H151</f>
        <v>0</v>
      </c>
      <c r="Q151" s="235">
        <v>0.184</v>
      </c>
      <c r="R151" s="235">
        <f>Q151*H151</f>
        <v>1.012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135</v>
      </c>
      <c r="AT151" s="237" t="s">
        <v>132</v>
      </c>
      <c r="AU151" s="237" t="s">
        <v>83</v>
      </c>
      <c r="AY151" s="14" t="s">
        <v>124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83</v>
      </c>
      <c r="BK151" s="239">
        <f>ROUND(I151*H151,3)</f>
        <v>0</v>
      </c>
      <c r="BL151" s="14" t="s">
        <v>130</v>
      </c>
      <c r="BM151" s="237" t="s">
        <v>571</v>
      </c>
    </row>
    <row r="152" s="12" customFormat="1" ht="22.8" customHeight="1">
      <c r="A152" s="12"/>
      <c r="B152" s="210"/>
      <c r="C152" s="211"/>
      <c r="D152" s="212" t="s">
        <v>73</v>
      </c>
      <c r="E152" s="224" t="s">
        <v>162</v>
      </c>
      <c r="F152" s="224" t="s">
        <v>214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SUM(P153:P156)</f>
        <v>0</v>
      </c>
      <c r="Q152" s="218"/>
      <c r="R152" s="219">
        <f>SUM(R153:R156)</f>
        <v>4.0027799999999996</v>
      </c>
      <c r="S152" s="218"/>
      <c r="T152" s="220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79</v>
      </c>
      <c r="AT152" s="222" t="s">
        <v>73</v>
      </c>
      <c r="AU152" s="222" t="s">
        <v>79</v>
      </c>
      <c r="AY152" s="221" t="s">
        <v>124</v>
      </c>
      <c r="BK152" s="223">
        <f>SUM(BK153:BK156)</f>
        <v>0</v>
      </c>
    </row>
    <row r="153" s="2" customFormat="1" ht="37.8" customHeight="1">
      <c r="A153" s="35"/>
      <c r="B153" s="36"/>
      <c r="C153" s="226" t="s">
        <v>219</v>
      </c>
      <c r="D153" s="226" t="s">
        <v>126</v>
      </c>
      <c r="E153" s="227" t="s">
        <v>572</v>
      </c>
      <c r="F153" s="228" t="s">
        <v>573</v>
      </c>
      <c r="G153" s="229" t="s">
        <v>150</v>
      </c>
      <c r="H153" s="230">
        <v>27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40</v>
      </c>
      <c r="O153" s="94"/>
      <c r="P153" s="235">
        <f>O153*H153</f>
        <v>0</v>
      </c>
      <c r="Q153" s="235">
        <v>0.097930000000000003</v>
      </c>
      <c r="R153" s="235">
        <f>Q153*H153</f>
        <v>2.64411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130</v>
      </c>
      <c r="AT153" s="237" t="s">
        <v>126</v>
      </c>
      <c r="AU153" s="237" t="s">
        <v>83</v>
      </c>
      <c r="AY153" s="14" t="s">
        <v>124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83</v>
      </c>
      <c r="BK153" s="239">
        <f>ROUND(I153*H153,3)</f>
        <v>0</v>
      </c>
      <c r="BL153" s="14" t="s">
        <v>130</v>
      </c>
      <c r="BM153" s="237" t="s">
        <v>574</v>
      </c>
    </row>
    <row r="154" s="2" customFormat="1" ht="24.15" customHeight="1">
      <c r="A154" s="35"/>
      <c r="B154" s="36"/>
      <c r="C154" s="240" t="s">
        <v>223</v>
      </c>
      <c r="D154" s="240" t="s">
        <v>132</v>
      </c>
      <c r="E154" s="241" t="s">
        <v>575</v>
      </c>
      <c r="F154" s="242" t="s">
        <v>576</v>
      </c>
      <c r="G154" s="243" t="s">
        <v>212</v>
      </c>
      <c r="H154" s="244">
        <v>27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40</v>
      </c>
      <c r="O154" s="94"/>
      <c r="P154" s="235">
        <f>O154*H154</f>
        <v>0</v>
      </c>
      <c r="Q154" s="235">
        <v>0.023</v>
      </c>
      <c r="R154" s="235">
        <f>Q154*H154</f>
        <v>0.621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135</v>
      </c>
      <c r="AT154" s="237" t="s">
        <v>132</v>
      </c>
      <c r="AU154" s="237" t="s">
        <v>83</v>
      </c>
      <c r="AY154" s="14" t="s">
        <v>124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83</v>
      </c>
      <c r="BK154" s="239">
        <f>ROUND(I154*H154,3)</f>
        <v>0</v>
      </c>
      <c r="BL154" s="14" t="s">
        <v>130</v>
      </c>
      <c r="BM154" s="237" t="s">
        <v>577</v>
      </c>
    </row>
    <row r="155" s="2" customFormat="1" ht="16.5" customHeight="1">
      <c r="A155" s="35"/>
      <c r="B155" s="36"/>
      <c r="C155" s="226" t="s">
        <v>227</v>
      </c>
      <c r="D155" s="226" t="s">
        <v>126</v>
      </c>
      <c r="E155" s="227" t="s">
        <v>578</v>
      </c>
      <c r="F155" s="228" t="s">
        <v>579</v>
      </c>
      <c r="G155" s="229" t="s">
        <v>212</v>
      </c>
      <c r="H155" s="230">
        <v>3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40</v>
      </c>
      <c r="O155" s="94"/>
      <c r="P155" s="235">
        <f>O155*H155</f>
        <v>0</v>
      </c>
      <c r="Q155" s="235">
        <v>0.20089000000000001</v>
      </c>
      <c r="R155" s="235">
        <f>Q155*H155</f>
        <v>0.60267000000000004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130</v>
      </c>
      <c r="AT155" s="237" t="s">
        <v>126</v>
      </c>
      <c r="AU155" s="237" t="s">
        <v>83</v>
      </c>
      <c r="AY155" s="14" t="s">
        <v>124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83</v>
      </c>
      <c r="BK155" s="239">
        <f>ROUND(I155*H155,3)</f>
        <v>0</v>
      </c>
      <c r="BL155" s="14" t="s">
        <v>130</v>
      </c>
      <c r="BM155" s="237" t="s">
        <v>580</v>
      </c>
    </row>
    <row r="156" s="2" customFormat="1" ht="33" customHeight="1">
      <c r="A156" s="35"/>
      <c r="B156" s="36"/>
      <c r="C156" s="240" t="s">
        <v>231</v>
      </c>
      <c r="D156" s="240" t="s">
        <v>132</v>
      </c>
      <c r="E156" s="241" t="s">
        <v>581</v>
      </c>
      <c r="F156" s="242" t="s">
        <v>582</v>
      </c>
      <c r="G156" s="243" t="s">
        <v>212</v>
      </c>
      <c r="H156" s="244">
        <v>3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40</v>
      </c>
      <c r="O156" s="94"/>
      <c r="P156" s="235">
        <f>O156*H156</f>
        <v>0</v>
      </c>
      <c r="Q156" s="235">
        <v>0.044999999999999998</v>
      </c>
      <c r="R156" s="235">
        <f>Q156*H156</f>
        <v>0.13500000000000001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135</v>
      </c>
      <c r="AT156" s="237" t="s">
        <v>132</v>
      </c>
      <c r="AU156" s="237" t="s">
        <v>83</v>
      </c>
      <c r="AY156" s="14" t="s">
        <v>124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83</v>
      </c>
      <c r="BK156" s="239">
        <f>ROUND(I156*H156,3)</f>
        <v>0</v>
      </c>
      <c r="BL156" s="14" t="s">
        <v>130</v>
      </c>
      <c r="BM156" s="237" t="s">
        <v>583</v>
      </c>
    </row>
    <row r="157" s="12" customFormat="1" ht="22.8" customHeight="1">
      <c r="A157" s="12"/>
      <c r="B157" s="210"/>
      <c r="C157" s="211"/>
      <c r="D157" s="212" t="s">
        <v>73</v>
      </c>
      <c r="E157" s="224" t="s">
        <v>317</v>
      </c>
      <c r="F157" s="224" t="s">
        <v>318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P158</f>
        <v>0</v>
      </c>
      <c r="Q157" s="218"/>
      <c r="R157" s="219">
        <f>R158</f>
        <v>0</v>
      </c>
      <c r="S157" s="218"/>
      <c r="T157" s="220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79</v>
      </c>
      <c r="AT157" s="222" t="s">
        <v>73</v>
      </c>
      <c r="AU157" s="222" t="s">
        <v>79</v>
      </c>
      <c r="AY157" s="221" t="s">
        <v>124</v>
      </c>
      <c r="BK157" s="223">
        <f>BK158</f>
        <v>0</v>
      </c>
    </row>
    <row r="158" s="2" customFormat="1" ht="33" customHeight="1">
      <c r="A158" s="35"/>
      <c r="B158" s="36"/>
      <c r="C158" s="226" t="s">
        <v>235</v>
      </c>
      <c r="D158" s="226" t="s">
        <v>126</v>
      </c>
      <c r="E158" s="227" t="s">
        <v>584</v>
      </c>
      <c r="F158" s="228" t="s">
        <v>585</v>
      </c>
      <c r="G158" s="229" t="s">
        <v>299</v>
      </c>
      <c r="H158" s="230">
        <v>12.164999999999999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40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130</v>
      </c>
      <c r="AT158" s="237" t="s">
        <v>126</v>
      </c>
      <c r="AU158" s="237" t="s">
        <v>83</v>
      </c>
      <c r="AY158" s="14" t="s">
        <v>124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83</v>
      </c>
      <c r="BK158" s="239">
        <f>ROUND(I158*H158,3)</f>
        <v>0</v>
      </c>
      <c r="BL158" s="14" t="s">
        <v>130</v>
      </c>
      <c r="BM158" s="237" t="s">
        <v>586</v>
      </c>
    </row>
    <row r="159" s="12" customFormat="1" ht="25.92" customHeight="1">
      <c r="A159" s="12"/>
      <c r="B159" s="210"/>
      <c r="C159" s="211"/>
      <c r="D159" s="212" t="s">
        <v>73</v>
      </c>
      <c r="E159" s="213" t="s">
        <v>489</v>
      </c>
      <c r="F159" s="213" t="s">
        <v>490</v>
      </c>
      <c r="G159" s="211"/>
      <c r="H159" s="211"/>
      <c r="I159" s="214"/>
      <c r="J159" s="215">
        <f>BK159</f>
        <v>0</v>
      </c>
      <c r="K159" s="211"/>
      <c r="L159" s="216"/>
      <c r="M159" s="217"/>
      <c r="N159" s="218"/>
      <c r="O159" s="218"/>
      <c r="P159" s="219">
        <f>P160</f>
        <v>0</v>
      </c>
      <c r="Q159" s="218"/>
      <c r="R159" s="219">
        <f>R160</f>
        <v>0</v>
      </c>
      <c r="S159" s="218"/>
      <c r="T159" s="22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130</v>
      </c>
      <c r="AT159" s="222" t="s">
        <v>73</v>
      </c>
      <c r="AU159" s="222" t="s">
        <v>74</v>
      </c>
      <c r="AY159" s="221" t="s">
        <v>124</v>
      </c>
      <c r="BK159" s="223">
        <f>BK160</f>
        <v>0</v>
      </c>
    </row>
    <row r="160" s="2" customFormat="1" ht="37.8" customHeight="1">
      <c r="A160" s="35"/>
      <c r="B160" s="36"/>
      <c r="C160" s="226" t="s">
        <v>239</v>
      </c>
      <c r="D160" s="226" t="s">
        <v>126</v>
      </c>
      <c r="E160" s="227" t="s">
        <v>492</v>
      </c>
      <c r="F160" s="228" t="s">
        <v>493</v>
      </c>
      <c r="G160" s="229" t="s">
        <v>494</v>
      </c>
      <c r="H160" s="230">
        <v>2</v>
      </c>
      <c r="I160" s="231"/>
      <c r="J160" s="230">
        <f>ROUND(I160*H160,3)</f>
        <v>0</v>
      </c>
      <c r="K160" s="232"/>
      <c r="L160" s="41"/>
      <c r="M160" s="250" t="s">
        <v>1</v>
      </c>
      <c r="N160" s="251" t="s">
        <v>40</v>
      </c>
      <c r="O160" s="252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495</v>
      </c>
      <c r="AT160" s="237" t="s">
        <v>126</v>
      </c>
      <c r="AU160" s="237" t="s">
        <v>79</v>
      </c>
      <c r="AY160" s="14" t="s">
        <v>124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83</v>
      </c>
      <c r="BK160" s="239">
        <f>ROUND(I160*H160,3)</f>
        <v>0</v>
      </c>
      <c r="BL160" s="14" t="s">
        <v>495</v>
      </c>
      <c r="BM160" s="237" t="s">
        <v>496</v>
      </c>
    </row>
    <row r="161" s="2" customFormat="1" ht="6.96" customHeight="1">
      <c r="A161" s="35"/>
      <c r="B161" s="69"/>
      <c r="C161" s="70"/>
      <c r="D161" s="70"/>
      <c r="E161" s="70"/>
      <c r="F161" s="70"/>
      <c r="G161" s="70"/>
      <c r="H161" s="70"/>
      <c r="I161" s="70"/>
      <c r="J161" s="70"/>
      <c r="K161" s="70"/>
      <c r="L161" s="41"/>
      <c r="M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</sheetData>
  <sheetProtection sheet="1" autoFilter="0" formatColumns="0" formatRows="0" objects="1" scenarios="1" spinCount="100000" saltValue="2cFBg1+0jBnWpUAjyWL2uYZVMLPvr5d8O7pSdi20z6N09BQxF5gae9dpOa2Xka9M80bSIKGR5CppIPzYj6RmgQ==" hashValue="xCGSwszMLzu+3smUObxZ9uiTJh8hzWiJhNK9htyB0Zm8TewmhfcUGQK7i9lVBZdKFwhu8HQ63itvJltAgCmrnw==" algorithmName="SHA-512" password="CC35"/>
  <autoFilter ref="C123:K16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DESKTOP-5LJVJ8F\Admin</dc:creator>
  <cp:lastModifiedBy>DESKTOP-5LJVJ8F\Admin</cp:lastModifiedBy>
  <dcterms:created xsi:type="dcterms:W3CDTF">2022-02-23T14:37:47Z</dcterms:created>
  <dcterms:modified xsi:type="dcterms:W3CDTF">2022-02-23T14:37:50Z</dcterms:modified>
</cp:coreProperties>
</file>